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autoCompressPictures="0"/>
  <bookViews>
    <workbookView xWindow="0" yWindow="0" windowWidth="33600" windowHeight="19240" tabRatio="791"/>
  </bookViews>
  <sheets>
    <sheet name="Exec Summary" sheetId="8" r:id="rId1"/>
    <sheet name="Data Table" sheetId="5" r:id="rId2"/>
  </sheets>
  <definedNames>
    <definedName name="activation">INDIRECT("'Summary L1 &amp; L2'!cm" &amp; 'Exec Summary'!A20 &amp; ":" &amp; 'Exec Summary'!A22 &amp; 'Exec Summary'!A20)</definedName>
    <definedName name="connections">INDIRECT("'Summary L1 &amp; L2'!cm" &amp; 'Exec Summary'!A20 &amp; ":" &amp; 'Exec Summary'!A22 &amp; 'Exec Summary'!A20)</definedName>
    <definedName name="conversion">INDIRECT("'Summary L1 &amp; L2'!cm" &amp; 'Exec Summary'!A20 &amp; ":" &amp; 'Exec Summary'!A22 &amp; 'Exec Summary'!A20)</definedName>
    <definedName name="Orders">INDIRECT("'Summary L1 &amp; L2'!cm" &amp; 'Exec Summary'!A20 &amp; ":" &amp; 'Exec Summary'!A22 &amp; 'Exec Summary'!A20)</definedName>
    <definedName name="Visits">INDIRECT("'Summary L1 &amp; L2'!cm" &amp; 'Exec Summary'!A20 &amp; ":" &amp; 'Exec Summary'!A22 &amp; 'Exec Summary'!A20)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7" i="8" l="1"/>
  <c r="K39" i="8"/>
  <c r="K40" i="8"/>
  <c r="G27" i="8"/>
  <c r="G39" i="8"/>
  <c r="G40" i="8"/>
  <c r="C27" i="8"/>
  <c r="C39" i="8"/>
  <c r="C40" i="8"/>
  <c r="K36" i="8"/>
  <c r="K37" i="8"/>
  <c r="G36" i="8"/>
  <c r="G37" i="8"/>
  <c r="C36" i="8"/>
  <c r="C37" i="8"/>
  <c r="K32" i="8"/>
  <c r="K34" i="8"/>
  <c r="G32" i="8"/>
  <c r="G34" i="8"/>
  <c r="C32" i="8"/>
  <c r="C34" i="8"/>
  <c r="K33" i="8"/>
  <c r="G33" i="8"/>
  <c r="C33" i="8"/>
  <c r="K30" i="8"/>
  <c r="G30" i="8"/>
  <c r="C30" i="8"/>
  <c r="K29" i="8"/>
  <c r="G29" i="8"/>
  <c r="C29" i="8"/>
  <c r="J14" i="8"/>
  <c r="F14" i="8"/>
  <c r="B14" i="8"/>
  <c r="J2" i="8"/>
  <c r="F2" i="8"/>
  <c r="B2" i="8"/>
  <c r="J5" i="8"/>
  <c r="J10" i="8"/>
  <c r="F5" i="8"/>
  <c r="F10" i="8"/>
  <c r="B5" i="8"/>
  <c r="B10" i="8"/>
  <c r="C44" i="8"/>
  <c r="C45" i="8"/>
  <c r="C7" i="8"/>
  <c r="B18" i="8"/>
  <c r="G7" i="8"/>
  <c r="F18" i="8"/>
  <c r="K7" i="8"/>
  <c r="J18" i="8"/>
</calcChain>
</file>

<file path=xl/sharedStrings.xml><?xml version="1.0" encoding="utf-8"?>
<sst xmlns="http://schemas.openxmlformats.org/spreadsheetml/2006/main" count="249" uniqueCount="106">
  <si>
    <t>SparkLine</t>
  </si>
  <si>
    <t>Delta</t>
  </si>
  <si>
    <t>Total Orders</t>
  </si>
  <si>
    <t>Total Connections</t>
  </si>
  <si>
    <t>Overall Conversion %</t>
  </si>
  <si>
    <t>Overall Activation %</t>
  </si>
  <si>
    <t>Combined</t>
  </si>
  <si>
    <t>Visits</t>
  </si>
  <si>
    <t>post-DTP</t>
  </si>
  <si>
    <t>7-Days</t>
  </si>
  <si>
    <t>first col</t>
  </si>
  <si>
    <t>Last col</t>
  </si>
  <si>
    <t>G</t>
  </si>
  <si>
    <t>row</t>
  </si>
  <si>
    <t>PMOrders by Day'!G</t>
  </si>
  <si>
    <t>SD</t>
  </si>
  <si>
    <t>pre</t>
  </si>
  <si>
    <t>post</t>
  </si>
  <si>
    <t>on the</t>
  </si>
  <si>
    <t>Max Value</t>
  </si>
  <si>
    <t>Min Value</t>
  </si>
  <si>
    <t>PG Orders'!E</t>
  </si>
  <si>
    <t>PMConx by Day'!G</t>
  </si>
  <si>
    <t>PG Conx'!E</t>
  </si>
  <si>
    <t>PMOrders by Day'!m</t>
  </si>
  <si>
    <t>PMOrders by Day'!s</t>
  </si>
  <si>
    <t>PG Orders'!M</t>
  </si>
  <si>
    <t>PMConx by Day'!s</t>
  </si>
  <si>
    <t>PG Conx'!M</t>
  </si>
  <si>
    <t>PG Orders'!i</t>
  </si>
  <si>
    <t>PMConx by Day'!m</t>
  </si>
  <si>
    <t>PG Conx'!i</t>
  </si>
  <si>
    <t>Shop Visits By Day'!B</t>
  </si>
  <si>
    <t>Shop Visits By Day'!c</t>
  </si>
  <si>
    <t>Shop Visits By Day'!d</t>
  </si>
  <si>
    <t>Shop Visits By Day'!e</t>
  </si>
  <si>
    <t>references</t>
  </si>
  <si>
    <t>Brand 1</t>
  </si>
  <si>
    <t>Brand 2</t>
  </si>
  <si>
    <t>Brand 3</t>
  </si>
  <si>
    <t>Av. Daily Visits</t>
  </si>
  <si>
    <t>Av. Daily Orders</t>
  </si>
  <si>
    <t>Av. Conversion %</t>
  </si>
  <si>
    <t>Benchmark</t>
  </si>
  <si>
    <t>Daily Av.</t>
  </si>
  <si>
    <t>Brand 1 Visits</t>
  </si>
  <si>
    <t>Brand 2 Visits</t>
  </si>
  <si>
    <t>Brand 3 Visits</t>
  </si>
  <si>
    <t>Total Visits</t>
  </si>
  <si>
    <t>Product A Orders</t>
  </si>
  <si>
    <t>Product B Orders</t>
  </si>
  <si>
    <t>Product A Conversion %</t>
  </si>
  <si>
    <t>Product A Connections</t>
  </si>
  <si>
    <t>Product A Activation %</t>
  </si>
  <si>
    <t>Product B Conversion %</t>
  </si>
  <si>
    <t>Product B Connections</t>
  </si>
  <si>
    <t>Product B Activation %</t>
  </si>
  <si>
    <t>…vs benchmark</t>
  </si>
  <si>
    <t>+64.5K (+104.5%)</t>
  </si>
  <si>
    <t>-62.9K (-93.7%)</t>
  </si>
  <si>
    <t>-34.0K (-86.5%)</t>
  </si>
  <si>
    <t>-32.4K (-19.3%)</t>
  </si>
  <si>
    <t>+0.5K (+107.5%)</t>
  </si>
  <si>
    <t>+0.5K (+132.2%)</t>
  </si>
  <si>
    <t>+0.9K (+118.5%)</t>
  </si>
  <si>
    <t>+0.0K (+ .1%)</t>
  </si>
  <si>
    <t>+0.0K (+7.9%)</t>
  </si>
  <si>
    <t>+0.0K (+3.6%)</t>
  </si>
  <si>
    <t>+0.0K (+23.%)</t>
  </si>
  <si>
    <t>+0.1K (+39.1%)</t>
  </si>
  <si>
    <t>+0.1K (+31.6%)</t>
  </si>
  <si>
    <t>0.0K (-19.%)</t>
  </si>
  <si>
    <t>+0.0K (+106.%)</t>
  </si>
  <si>
    <t/>
  </si>
  <si>
    <t>+0.0K (+ .3%)</t>
  </si>
  <si>
    <t>-0.6K (-100.%)</t>
  </si>
  <si>
    <t>-0.9K (-80.8%)</t>
  </si>
  <si>
    <t>-1.6K (-87.6%)</t>
  </si>
  <si>
    <t>0.0K (-100.%)</t>
  </si>
  <si>
    <t>+0.0K (+153.%)</t>
  </si>
  <si>
    <t>+0.0K (+63.5%)</t>
  </si>
  <si>
    <t>-0.3K (-91.8%)</t>
  </si>
  <si>
    <t>-0.3K (-63.%)</t>
  </si>
  <si>
    <t>-0.6K (-74.3%)</t>
  </si>
  <si>
    <t>+0.0K (+1788.1%)</t>
  </si>
  <si>
    <t>+0.0K (+3740.9%)</t>
  </si>
  <si>
    <t>-0.3K (-100.%)</t>
  </si>
  <si>
    <t>-0.3K (-62.8%)</t>
  </si>
  <si>
    <t>-0.6K (-78.4%)</t>
  </si>
  <si>
    <t>+0.0K (+170.4%)</t>
  </si>
  <si>
    <t>+0.0K (+55.9%)</t>
  </si>
  <si>
    <t>-0.1K (-93.6%)</t>
  </si>
  <si>
    <t>+0.1K (+28.5%)</t>
  </si>
  <si>
    <t>+0.0K (+443.7%)</t>
  </si>
  <si>
    <t>+0.0K (+1461.%)</t>
  </si>
  <si>
    <t>-0.5K (-36.%)</t>
  </si>
  <si>
    <t>-0.8K (-38.7%)</t>
  </si>
  <si>
    <t>-1.3K (-37.5%)</t>
  </si>
  <si>
    <t>0.0K (-22.%)</t>
  </si>
  <si>
    <t>0.0K (-26.5%)</t>
  </si>
  <si>
    <t>0.0K (-24.6%)</t>
  </si>
  <si>
    <t>-0.4K (-62.5%)</t>
  </si>
  <si>
    <t>-0.1K (-7.3%)</t>
  </si>
  <si>
    <t>-0.5K (-26.%)</t>
  </si>
  <si>
    <t>0.0K (-16.%)</t>
  </si>
  <si>
    <t>+0.0K (+107.9%)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</si>
</sst>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EE Nobblee Regular Regular"/>
    </font>
    <font>
      <sz val="8"/>
      <color theme="0" tint="-0.249977111117893"/>
      <name val="Calibri"/>
      <family val="2"/>
      <scheme val="minor"/>
    </font>
    <font>
      <sz val="13"/>
      <color rgb="FF333333"/>
      <name val="Verdana"/>
      <family val="2"/>
    </font>
    <font>
      <sz val="11"/>
      <color theme="0" tint="-0.14999847407452621"/>
      <name val="Calibri"/>
      <family val="2"/>
      <scheme val="minor"/>
    </font>
    <font>
      <sz val="11"/>
      <color theme="1"/>
      <name val="Calibri (Body)"/>
    </font>
    <font>
      <sz val="11"/>
      <color theme="0" tint="-0.249977111117893"/>
      <name val="Calibri"/>
      <family val="2"/>
      <scheme val="minor"/>
    </font>
    <font>
      <b/>
      <sz val="36"/>
      <color theme="1"/>
      <name val="Calibri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applyBorder="1"/>
    <xf numFmtId="0" fontId="0" fillId="0" borderId="0" xfId="0" applyFont="1" applyBorder="1" applyAlignment="1">
      <alignment horizontal="left"/>
    </xf>
    <xf numFmtId="0" fontId="0" fillId="0" borderId="2" xfId="0" applyBorder="1"/>
    <xf numFmtId="16" fontId="0" fillId="0" borderId="2" xfId="0" applyNumberFormat="1" applyFont="1" applyBorder="1" applyAlignment="1">
      <alignment horizontal="left"/>
    </xf>
    <xf numFmtId="16" fontId="0" fillId="0" borderId="3" xfId="0" applyNumberFormat="1" applyFont="1" applyBorder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64" fontId="0" fillId="0" borderId="4" xfId="0" applyNumberFormat="1" applyBorder="1"/>
    <xf numFmtId="10" fontId="0" fillId="0" borderId="4" xfId="2" applyNumberFormat="1" applyFont="1" applyBorder="1"/>
    <xf numFmtId="10" fontId="0" fillId="0" borderId="6" xfId="2" applyNumberFormat="1" applyFont="1" applyBorder="1"/>
    <xf numFmtId="0" fontId="6" fillId="0" borderId="1" xfId="0" applyFont="1" applyBorder="1"/>
    <xf numFmtId="164" fontId="0" fillId="0" borderId="6" xfId="0" applyNumberFormat="1" applyBorder="1"/>
    <xf numFmtId="0" fontId="0" fillId="0" borderId="8" xfId="0" applyBorder="1"/>
    <xf numFmtId="0" fontId="4" fillId="0" borderId="4" xfId="0" applyFont="1" applyBorder="1"/>
    <xf numFmtId="0" fontId="4" fillId="0" borderId="6" xfId="0" applyFont="1" applyBorder="1"/>
    <xf numFmtId="10" fontId="0" fillId="0" borderId="0" xfId="0" applyNumberFormat="1"/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right"/>
    </xf>
    <xf numFmtId="0" fontId="9" fillId="0" borderId="7" xfId="0" applyFont="1" applyBorder="1" applyAlignment="1">
      <alignment horizontal="center" vertical="top"/>
    </xf>
    <xf numFmtId="0" fontId="0" fillId="0" borderId="0" xfId="0" applyFill="1" applyAlignment="1">
      <alignment horizontal="left" wrapText="1"/>
    </xf>
    <xf numFmtId="0" fontId="10" fillId="0" borderId="0" xfId="0" applyFont="1"/>
    <xf numFmtId="9" fontId="0" fillId="0" borderId="0" xfId="2" applyFont="1"/>
    <xf numFmtId="10" fontId="0" fillId="0" borderId="0" xfId="2" applyNumberFormat="1" applyFont="1"/>
    <xf numFmtId="2" fontId="0" fillId="0" borderId="0" xfId="0" applyNumberFormat="1"/>
    <xf numFmtId="164" fontId="12" fillId="0" borderId="0" xfId="0" applyNumberFormat="1" applyFont="1" applyBorder="1"/>
    <xf numFmtId="10" fontId="12" fillId="0" borderId="0" xfId="2" applyNumberFormat="1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10" fontId="5" fillId="0" borderId="5" xfId="2" applyNumberFormat="1" applyFont="1" applyBorder="1" applyAlignment="1">
      <alignment horizontal="center"/>
    </xf>
    <xf numFmtId="3" fontId="0" fillId="0" borderId="0" xfId="0" applyNumberFormat="1" applyBorder="1"/>
    <xf numFmtId="0" fontId="13" fillId="0" borderId="0" xfId="0" applyFont="1"/>
    <xf numFmtId="0" fontId="13" fillId="0" borderId="0" xfId="0" quotePrefix="1" applyFont="1"/>
    <xf numFmtId="0" fontId="0" fillId="0" borderId="0" xfId="0" applyAlignment="1">
      <alignment horizontal="left" vertical="top"/>
    </xf>
    <xf numFmtId="10" fontId="5" fillId="0" borderId="0" xfId="2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" fontId="0" fillId="0" borderId="1" xfId="0" applyNumberFormat="1" applyFont="1" applyBorder="1" applyAlignment="1">
      <alignment horizontal="right"/>
    </xf>
    <xf numFmtId="16" fontId="0" fillId="0" borderId="2" xfId="0" applyNumberFormat="1" applyFont="1" applyBorder="1" applyAlignment="1">
      <alignment horizontal="right"/>
    </xf>
    <xf numFmtId="164" fontId="0" fillId="0" borderId="4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10" fontId="1" fillId="0" borderId="4" xfId="2" applyNumberFormat="1" applyFont="1" applyBorder="1" applyAlignment="1">
      <alignment horizontal="right"/>
    </xf>
    <xf numFmtId="10" fontId="1" fillId="0" borderId="0" xfId="2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10" fontId="1" fillId="0" borderId="6" xfId="2" applyNumberFormat="1" applyFont="1" applyBorder="1" applyAlignment="1">
      <alignment horizontal="right"/>
    </xf>
    <xf numFmtId="10" fontId="1" fillId="0" borderId="7" xfId="2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3" fontId="0" fillId="0" borderId="5" xfId="0" applyNumberFormat="1" applyBorder="1"/>
    <xf numFmtId="164" fontId="12" fillId="0" borderId="7" xfId="0" applyNumberFormat="1" applyFont="1" applyBorder="1"/>
    <xf numFmtId="10" fontId="5" fillId="0" borderId="8" xfId="2" applyNumberFormat="1" applyFont="1" applyBorder="1" applyAlignment="1">
      <alignment horizontal="center"/>
    </xf>
    <xf numFmtId="3" fontId="0" fillId="0" borderId="7" xfId="0" applyNumberFormat="1" applyBorder="1"/>
    <xf numFmtId="3" fontId="0" fillId="0" borderId="8" xfId="0" applyNumberFormat="1" applyBorder="1"/>
    <xf numFmtId="10" fontId="12" fillId="0" borderId="7" xfId="2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6" fillId="0" borderId="0" xfId="0" applyFont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15" fillId="0" borderId="0" xfId="0" applyFont="1" applyBorder="1" applyAlignment="1">
      <alignment horizontal="center" vertical="center"/>
    </xf>
    <xf numFmtId="0" fontId="0" fillId="0" borderId="6" xfId="0" applyFont="1" applyBorder="1"/>
    <xf numFmtId="0" fontId="0" fillId="0" borderId="8" xfId="0" applyFont="1" applyBorder="1"/>
    <xf numFmtId="0" fontId="0" fillId="0" borderId="0" xfId="0" applyFont="1" applyAlignment="1">
      <alignment horizontal="left" vertical="top"/>
    </xf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wrapText="1"/>
    </xf>
    <xf numFmtId="0" fontId="11" fillId="0" borderId="7" xfId="0" applyFont="1" applyBorder="1" applyAlignment="1">
      <alignment horizontal="center"/>
    </xf>
    <xf numFmtId="3" fontId="14" fillId="0" borderId="4" xfId="1" applyNumberFormat="1" applyFont="1" applyBorder="1" applyAlignment="1">
      <alignment horizontal="center"/>
    </xf>
    <xf numFmtId="3" fontId="14" fillId="0" borderId="0" xfId="1" applyNumberFormat="1" applyFont="1" applyBorder="1" applyAlignment="1">
      <alignment horizontal="center"/>
    </xf>
    <xf numFmtId="3" fontId="14" fillId="0" borderId="5" xfId="1" applyNumberFormat="1" applyFont="1" applyBorder="1" applyAlignment="1">
      <alignment horizontal="center"/>
    </xf>
    <xf numFmtId="10" fontId="14" fillId="0" borderId="4" xfId="2" applyNumberFormat="1" applyFont="1" applyBorder="1" applyAlignment="1">
      <alignment horizontal="center"/>
    </xf>
    <xf numFmtId="10" fontId="14" fillId="0" borderId="0" xfId="2" applyNumberFormat="1" applyFont="1" applyBorder="1" applyAlignment="1">
      <alignment horizontal="center"/>
    </xf>
    <xf numFmtId="10" fontId="14" fillId="0" borderId="5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8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Normal" xfId="0" builtinId="0"/>
    <cellStyle name="Percent" xfId="2" builtinId="5"/>
  </cellStyles>
  <dxfs count="10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Relationship Id="rId2" Type="http://schemas.openxmlformats.org/officeDocument/2006/relationships/customProperty" Target="../customProperty2.bin"/><Relationship Id="rId3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showGridLines="0" tabSelected="1" workbookViewId="0">
      <selection activeCell="A25" sqref="A25:XFD45"/>
    </sheetView>
  </sheetViews>
  <sheetFormatPr baseColWidth="10" defaultColWidth="11.5" defaultRowHeight="14" x14ac:dyDescent="0"/>
  <cols>
    <col min="2" max="2" width="4.83203125" customWidth="1"/>
    <col min="3" max="3" width="18.83203125" customWidth="1"/>
    <col min="4" max="4" width="4.83203125" customWidth="1"/>
    <col min="5" max="5" width="2.83203125" customWidth="1"/>
    <col min="6" max="6" width="4.83203125" customWidth="1"/>
    <col min="7" max="7" width="18.83203125" customWidth="1"/>
    <col min="8" max="8" width="4.83203125" customWidth="1"/>
    <col min="9" max="9" width="2.83203125" customWidth="1"/>
    <col min="10" max="10" width="4.83203125" customWidth="1"/>
    <col min="11" max="11" width="18.83203125" customWidth="1"/>
    <col min="12" max="12" width="4.83203125" customWidth="1"/>
    <col min="13" max="13" width="2.83203125" customWidth="1"/>
  </cols>
  <sheetData>
    <row r="2" spans="1:13">
      <c r="A2" s="28"/>
      <c r="B2" s="71" t="str">
        <f ca="1">CONCATENATE("Updated: ",IF(TODAY()-INDIRECT(CONCATENATE("'Data Table'!",C27,"2"))=1,"yesterday",CONCATENATE(TODAY()-INDIRECT(CONCATENATE("'Data Table'!",C27,"2"))," day ago")))</f>
        <v>Updated: 344 day ago</v>
      </c>
      <c r="C2" s="71"/>
      <c r="D2" s="71"/>
      <c r="E2" s="59"/>
      <c r="F2" s="71" t="str">
        <f ca="1">CONCATENATE("Updated: ",IF(TODAY()-INDIRECT(CONCATENATE("'Data Table'!",G27,"2"))=1,"yesterday",CONCATENATE(TODAY()-INDIRECT(CONCATENATE("'Data Table'!",G27,"2"))," day ago")))</f>
        <v>Updated: 344 day ago</v>
      </c>
      <c r="G2" s="71"/>
      <c r="H2" s="71"/>
      <c r="I2" s="59"/>
      <c r="J2" s="71" t="str">
        <f ca="1">CONCATENATE("Updated: ",IF(TODAY()-INDIRECT(CONCATENATE("'Data Table'!",K27,"2"))=1,"yesterday",CONCATENATE(TODAY()-INDIRECT(CONCATENATE("'Data Table'!",K27,"2"))," day ago")))</f>
        <v>Updated: 344 day ago</v>
      </c>
      <c r="K2" s="71"/>
      <c r="L2" s="71"/>
      <c r="M2" s="1"/>
    </row>
    <row r="3" spans="1:13" ht="14" customHeight="1">
      <c r="B3" s="78" t="s">
        <v>40</v>
      </c>
      <c r="C3" s="79"/>
      <c r="D3" s="80"/>
      <c r="E3" s="60"/>
      <c r="F3" s="78" t="s">
        <v>41</v>
      </c>
      <c r="G3" s="79"/>
      <c r="H3" s="80"/>
      <c r="I3" s="60"/>
      <c r="J3" s="78" t="s">
        <v>42</v>
      </c>
      <c r="K3" s="79"/>
      <c r="L3" s="80"/>
    </row>
    <row r="4" spans="1:13" ht="18">
      <c r="B4" s="81"/>
      <c r="C4" s="82"/>
      <c r="D4" s="83"/>
      <c r="E4" s="61"/>
      <c r="F4" s="81"/>
      <c r="G4" s="82"/>
      <c r="H4" s="83"/>
      <c r="I4" s="61"/>
      <c r="J4" s="81"/>
      <c r="K4" s="82"/>
      <c r="L4" s="83"/>
      <c r="M4" s="21"/>
    </row>
    <row r="5" spans="1:13" ht="45">
      <c r="B5" s="72">
        <f>'Data Table'!E6</f>
        <v>135666.4</v>
      </c>
      <c r="C5" s="73"/>
      <c r="D5" s="74"/>
      <c r="E5" s="60"/>
      <c r="F5" s="72">
        <f>'Data Table'!E69</f>
        <v>2083.8000000000002</v>
      </c>
      <c r="G5" s="73"/>
      <c r="H5" s="74"/>
      <c r="I5" s="60"/>
      <c r="J5" s="75">
        <f>'Data Table'!E73</f>
        <v>1.4872553584747567E-2</v>
      </c>
      <c r="K5" s="76"/>
      <c r="L5" s="77"/>
    </row>
    <row r="6" spans="1:13" ht="21" customHeight="1">
      <c r="B6" s="62"/>
      <c r="C6" s="63"/>
      <c r="D6" s="64"/>
      <c r="E6" s="60"/>
      <c r="F6" s="62"/>
      <c r="G6" s="63"/>
      <c r="H6" s="64"/>
      <c r="I6" s="60"/>
      <c r="J6" s="62"/>
      <c r="K6" s="63"/>
      <c r="L6" s="64"/>
    </row>
    <row r="7" spans="1:13">
      <c r="B7" s="22"/>
      <c r="C7" s="65" t="str">
        <f ca="1">CONCATENATE(C29," (",C30,")")</f>
        <v>-32,418 (-19.3%)</v>
      </c>
      <c r="D7" s="64"/>
      <c r="E7" s="60"/>
      <c r="F7" s="62"/>
      <c r="G7" s="65" t="str">
        <f ca="1">CONCATENATE(G29," (",G30,")")</f>
        <v>-1,253 (-37.5%)</v>
      </c>
      <c r="H7" s="64"/>
      <c r="I7" s="60"/>
      <c r="J7" s="62"/>
      <c r="K7" s="65" t="str">
        <f ca="1">CONCATENATE(K29," (",K30,")")</f>
        <v>-0.49pp (-24.65%)</v>
      </c>
      <c r="L7" s="64"/>
    </row>
    <row r="8" spans="1:13">
      <c r="B8" s="66"/>
      <c r="C8" s="23" t="s">
        <v>57</v>
      </c>
      <c r="D8" s="67"/>
      <c r="E8" s="60"/>
      <c r="F8" s="66"/>
      <c r="G8" s="23" t="s">
        <v>57</v>
      </c>
      <c r="H8" s="67"/>
      <c r="I8" s="60"/>
      <c r="J8" s="66"/>
      <c r="K8" s="23" t="s">
        <v>57</v>
      </c>
      <c r="L8" s="67"/>
    </row>
    <row r="9" spans="1:13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3" ht="14" customHeight="1">
      <c r="B10" s="70" t="str">
        <f ca="1">CONCATENATE("'",B3,"' are ",TEXT(B5,"#,.00K")," which is ", IF(IFERROR(FIND("+",C29),0)&gt;0,"up (","down ("),C30,") compared to the benchmark")</f>
        <v>'Av. Daily Visits' are 135.67K which is down (-19.3%) compared to the benchmark</v>
      </c>
      <c r="C10" s="70"/>
      <c r="D10" s="70"/>
      <c r="E10" s="60"/>
      <c r="F10" s="70" t="str">
        <f ca="1">CONCATENATE("'",F3,"' are ",TEXT(F5,"#,.00K")," which is ", IF(IFERROR(FIND("+",G29),0)&gt;0,"up (","down ("),G30,") compared to the benchmark")</f>
        <v>'Av. Daily Orders' are 2.08K which is down (-37.5%) compared to the benchmark</v>
      </c>
      <c r="G10" s="70"/>
      <c r="H10" s="70"/>
      <c r="I10" s="60"/>
      <c r="J10" s="70" t="str">
        <f ca="1">CONCATENATE("'",J3,"' are ",TEXT(J5,"#.00%")," which is ", IF(IFERROR(FIND("+",K30),0)&gt;0,"up (","down ("),K30,") compared to the benchmark")</f>
        <v>'Av. Conversion %' are 1.49% which is down (-24.65%) compared to the benchmark</v>
      </c>
      <c r="K10" s="70"/>
      <c r="L10" s="70"/>
    </row>
    <row r="11" spans="1:13">
      <c r="B11" s="70"/>
      <c r="C11" s="70"/>
      <c r="D11" s="70"/>
      <c r="E11" s="60"/>
      <c r="F11" s="70"/>
      <c r="G11" s="70"/>
      <c r="H11" s="70"/>
      <c r="I11" s="60"/>
      <c r="J11" s="70"/>
      <c r="K11" s="70"/>
      <c r="L11" s="70"/>
    </row>
    <row r="12" spans="1:13">
      <c r="B12" s="70"/>
      <c r="C12" s="70"/>
      <c r="D12" s="70"/>
      <c r="E12" s="60"/>
      <c r="F12" s="70"/>
      <c r="G12" s="70"/>
      <c r="H12" s="70"/>
      <c r="I12" s="60"/>
      <c r="J12" s="70"/>
      <c r="K12" s="70"/>
      <c r="L12" s="70"/>
    </row>
    <row r="13" spans="1:13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13" ht="14" customHeight="1">
      <c r="B14" s="70" t="str">
        <f ca="1">CONCATENATE("The '",B3,"' over the last 7 days was ",TEXT(AVERAGE(INDIRECT(CONCATENATE("'Data Table'!",C32,C25,":",C27,C25))),"#,.00K")," which is ", IF(IFERROR(FIND("+",C33),0)&gt;0,"up (","down ("),C34,") compared to the benchmark")</f>
        <v>The 'Av. Daily Visits' over the last 7 days was 141.10K which is down (-16.1%) compared to the benchmark</v>
      </c>
      <c r="C14" s="70"/>
      <c r="D14" s="70"/>
      <c r="E14" s="60"/>
      <c r="F14" s="70" t="str">
        <f ca="1">CONCATENATE("The '",F3,"' over the last 7 days was ",TEXT(AVERAGE(INDIRECT(CONCATENATE("'Data Table'!",G32,G25,":",G27,G25))),"#,.00K")," which is ", IF(IFERROR(FIND("+",G33),0)&gt;0,"up (","down ("),G34,") compared to the benchmark")</f>
        <v>The 'Av. Daily Orders' over the last 7 days was 2.60K which is down (-22.0%) compared to the benchmark</v>
      </c>
      <c r="G14" s="70"/>
      <c r="H14" s="70"/>
      <c r="I14" s="60"/>
      <c r="J14" s="70" t="str">
        <f ca="1">CONCATENATE("The '",J3,"' over the last 7 days was ",TEXT(AVERAGE(INDIRECT(CONCATENATE("'Data Table'!",K32,K25,":",K27,K25))),"0.0?%")," which is ", IF(IFERROR(FIND("+",K33),0)&gt;0,"up (","down ("),K33,") compared to the benchmark")</f>
        <v>The 'Av. Conversion %' over the last 7 days was 1.82% which is down (-0.16pp) compared to the benchmark</v>
      </c>
      <c r="K14" s="70"/>
      <c r="L14" s="70"/>
    </row>
    <row r="15" spans="1:13">
      <c r="B15" s="70"/>
      <c r="C15" s="70"/>
      <c r="D15" s="70"/>
      <c r="E15" s="60"/>
      <c r="F15" s="70"/>
      <c r="G15" s="70"/>
      <c r="H15" s="70"/>
      <c r="I15" s="60"/>
      <c r="J15" s="70"/>
      <c r="K15" s="70"/>
      <c r="L15" s="70"/>
    </row>
    <row r="16" spans="1:13">
      <c r="B16" s="70"/>
      <c r="C16" s="70"/>
      <c r="D16" s="70"/>
      <c r="E16" s="60"/>
      <c r="F16" s="70"/>
      <c r="G16" s="70"/>
      <c r="H16" s="70"/>
      <c r="I16" s="60"/>
      <c r="J16" s="70"/>
      <c r="K16" s="70"/>
      <c r="L16" s="70"/>
    </row>
    <row r="17" spans="1:13"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14" customHeight="1">
      <c r="A18" s="37"/>
      <c r="B18" s="69" t="str">
        <f ca="1">"The max. '" &amp; B3 &amp; "' was " &amp; IF(C36&gt;1000,TEXT(C36,"#,.00K"),C36) &amp; " on the " &amp; C37 &amp; " (" &amp; TODAY()-C37 &amp; " days ago)." &amp;CHAR(10)&amp; "The min. was " &amp; IF(C39&gt;1000,TEXT(C39,"0,.00K"),C39) &amp; " on the " &amp; C40 &amp; " (" &amp; TODAY()-C40 &amp; " days ago)."</f>
        <v>The max. 'Av. Daily Visits' was 210.60K on the 02/01/14 (441 days ago).
The min. was 86.31K on the 26/03/14 (358 days ago).</v>
      </c>
      <c r="C18" s="69"/>
      <c r="D18" s="69"/>
      <c r="E18" s="68"/>
      <c r="F18" s="69" t="str">
        <f ca="1">"The max. '" &amp; F3 &amp; "' was " &amp; IF(G36&gt;1000,TEXT(G36,"#,.00K"),G36) &amp; " on the " &amp; G37 &amp; " (" &amp; TODAY()-G37 &amp; " days ago)." &amp;CHAR(10)&amp; "The min. was " &amp; IF(G39&gt;1000,TEXT(G39,"0,.00K"),G39) &amp; " on the " &amp; G40 &amp; " (" &amp; TODAY()-G40 &amp; " days ago)."</f>
        <v>The max. 'Av. Daily Orders' was 6.38K on the 04/02/14 (408 days ago).
The min. was 82 on the 30/03/14 (354 days ago).</v>
      </c>
      <c r="G18" s="69"/>
      <c r="H18" s="69"/>
      <c r="I18" s="68"/>
      <c r="J18" s="69" t="str">
        <f ca="1">"The max. '" &amp; J3 &amp; "' was " &amp; TEXT(K36,"0.00%") &amp; " on the " &amp; K37 &amp; " (" &amp; TODAY()-K37 &amp; " days ago)." &amp;CHAR(10)&amp; "The min. was " &amp; TEXT(K39,"0.00%") &amp; " on the " &amp; K40 &amp; " (" &amp; TODAY()-K40 &amp; " days ago)."</f>
        <v>The max. 'Av. Conversion %' was 3.32% on the 04/02/14 (408 days ago).
The min. was 0.07% on the 30/03/14 (354 days ago).</v>
      </c>
      <c r="K18" s="69"/>
      <c r="L18" s="69"/>
      <c r="M18" s="37"/>
    </row>
    <row r="19" spans="1:13">
      <c r="A19" s="37"/>
      <c r="B19" s="69"/>
      <c r="C19" s="69"/>
      <c r="D19" s="69"/>
      <c r="E19" s="68"/>
      <c r="F19" s="69"/>
      <c r="G19" s="69"/>
      <c r="H19" s="69"/>
      <c r="I19" s="68"/>
      <c r="J19" s="69"/>
      <c r="K19" s="69"/>
      <c r="L19" s="69"/>
      <c r="M19" s="37"/>
    </row>
    <row r="20" spans="1:13">
      <c r="A20" s="37"/>
      <c r="B20" s="69"/>
      <c r="C20" s="69"/>
      <c r="D20" s="69"/>
      <c r="E20" s="68"/>
      <c r="F20" s="69"/>
      <c r="G20" s="69"/>
      <c r="H20" s="69"/>
      <c r="I20" s="68"/>
      <c r="J20" s="69"/>
      <c r="K20" s="69"/>
      <c r="L20" s="69"/>
      <c r="M20" s="37"/>
    </row>
    <row r="21" spans="1:13">
      <c r="A21" s="37"/>
      <c r="B21" s="69"/>
      <c r="C21" s="69"/>
      <c r="D21" s="69"/>
      <c r="E21" s="68"/>
      <c r="F21" s="69"/>
      <c r="G21" s="69"/>
      <c r="H21" s="69"/>
      <c r="I21" s="68"/>
      <c r="J21" s="69"/>
      <c r="K21" s="69"/>
      <c r="L21" s="69"/>
      <c r="M21" s="37"/>
    </row>
    <row r="22" spans="1:13">
      <c r="A22" s="37"/>
      <c r="B22" s="69"/>
      <c r="C22" s="69"/>
      <c r="D22" s="69"/>
      <c r="E22" s="68"/>
      <c r="F22" s="69"/>
      <c r="G22" s="69"/>
      <c r="H22" s="69"/>
      <c r="I22" s="68"/>
      <c r="J22" s="69"/>
      <c r="K22" s="69"/>
      <c r="L22" s="69"/>
      <c r="M22" s="37"/>
    </row>
    <row r="23" spans="1:13">
      <c r="B23" s="24"/>
      <c r="C23" s="24"/>
      <c r="D23" s="24"/>
    </row>
    <row r="24" spans="1:13">
      <c r="B24" s="24"/>
      <c r="C24" s="24"/>
      <c r="D24" s="24"/>
    </row>
    <row r="25" spans="1:13" ht="17" hidden="1">
      <c r="B25" s="24" t="s">
        <v>13</v>
      </c>
      <c r="C25" s="25">
        <v>6</v>
      </c>
      <c r="D25" s="24"/>
      <c r="F25" s="24" t="s">
        <v>13</v>
      </c>
      <c r="G25" s="25">
        <v>69</v>
      </c>
      <c r="J25" s="24" t="s">
        <v>13</v>
      </c>
      <c r="K25" s="25">
        <v>73</v>
      </c>
    </row>
    <row r="26" spans="1:13" ht="28" hidden="1">
      <c r="B26" s="24" t="s">
        <v>10</v>
      </c>
      <c r="C26" s="24" t="s">
        <v>12</v>
      </c>
      <c r="D26" s="24"/>
      <c r="F26" s="24" t="s">
        <v>10</v>
      </c>
      <c r="G26" s="24" t="s">
        <v>12</v>
      </c>
      <c r="J26" s="24" t="s">
        <v>10</v>
      </c>
      <c r="K26" s="24" t="s">
        <v>12</v>
      </c>
    </row>
    <row r="27" spans="1:13" ht="28" hidden="1">
      <c r="B27" s="24" t="s">
        <v>11</v>
      </c>
      <c r="C27" s="24" t="str">
        <f ca="1">SUBSTITUTE(ADDRESS(C25,COLUMN(OFFSET(INDIRECT(CONCATENATE("'Data Table'!",C26,C25,":ZZ",C25)),0,COUNTA(INDIRECT(CONCATENATE("'Data Table'!",C26,C25,":ZZ",C25)))-1,1,1)),4),C25,"")</f>
        <v>DA</v>
      </c>
      <c r="D27" s="24"/>
      <c r="F27" s="24" t="s">
        <v>11</v>
      </c>
      <c r="G27" s="24" t="str">
        <f ca="1">SUBSTITUTE(ADDRESS(G25,COLUMN(OFFSET(INDIRECT(CONCATENATE("'Data Table'!",G26,G25,":ZZ",G25)),0,COUNTA(INDIRECT(CONCATENATE("'Data Table'!",G26,G25,":ZZ",G25)))-1,1,1)),4),G25,"")</f>
        <v>DA</v>
      </c>
      <c r="J27" s="24" t="s">
        <v>11</v>
      </c>
      <c r="K27" s="24" t="str">
        <f ca="1">SUBSTITUTE(ADDRESS(K25,COLUMN(OFFSET(INDIRECT(CONCATENATE("'Data Table'!",K26,K25,":ZZ",K25)),0,COUNTA(INDIRECT(CONCATENATE("'Data Table'!",K26,K25,":ZZ",K25)))-1,1,1)),4),K25,"")</f>
        <v>DA</v>
      </c>
    </row>
    <row r="28" spans="1:13" hidden="1"/>
    <row r="29" spans="1:13" hidden="1">
      <c r="B29" t="s">
        <v>8</v>
      </c>
      <c r="C29" s="20" t="str">
        <f ca="1">IFERROR(CONCATENATE(IF(SUM(INDIRECT(CONCATENATE("'Data Table'!E",C25))-INDIRECT(CONCATENATE("'Data Table'!d",C25)))&gt;0,"+",""),TEXT(SUM(INDIRECT(CONCATENATE("'Data Table'!E",C25))-INDIRECT(CONCATENATE("'Data Table'!d",C25))),"#,#")),"-")</f>
        <v>-32,418</v>
      </c>
      <c r="F29" t="s">
        <v>8</v>
      </c>
      <c r="G29" s="20" t="str">
        <f ca="1">IFERROR(CONCATENATE(IF(SUM(INDIRECT(CONCATENATE("'Data Table'!E",G25))-INDIRECT(CONCATENATE("'Data Table'!d",G25)))&gt;0,"+",""),TEXT(SUM(INDIRECT(CONCATENATE("'Data Table'!E",G25))-INDIRECT(CONCATENATE("'Data Table'!d",G25))),"#,#")),"-")</f>
        <v>-1,253</v>
      </c>
      <c r="J29" t="s">
        <v>8</v>
      </c>
      <c r="K29" s="20" t="str">
        <f ca="1">IFERROR(CONCATENATE(IF(SUM(INDIRECT(CONCATENATE("'Data Table'!E",K25))-INDIRECT(CONCATENATE("'Data Table'!d",K25)))&gt;0,"+",""),TEXT(SUM(100*(INDIRECT(CONCATENATE("'Data Table'!E",K25))-INDIRECT(CONCATENATE("'Data Table'!d",K25)))),"0.00pp")),"-")</f>
        <v>-0.49pp</v>
      </c>
    </row>
    <row r="30" spans="1:13" hidden="1">
      <c r="B30" t="s">
        <v>8</v>
      </c>
      <c r="C30" t="str">
        <f ca="1">IFERROR(CONCATENATE(IF(SUM(INDIRECT(CONCATENATE("'Data Table'!E",C25))-INDIRECT(CONCATENATE("'Data Table'!d",C25)))&gt;0,"+",""),TEXT(IF(ISERROR((INDIRECT(CONCATENATE("'Data Table'!E",C25))-INDIRECT(CONCATENATE("'Data Table'!d",C25)))/INDIRECT(CONCATENATE("'Data Table'!d",C25))),"N/A",((INDIRECT(CONCATENATE("'Data Table'!E",C25))-INDIRECT(CONCATENATE("'Data Table'!d",C25)))/INDIRECT(CONCATENATE("'Data Table'!d",C25)))),"0.0%")),"-")</f>
        <v>-19.3%</v>
      </c>
      <c r="F30" t="s">
        <v>8</v>
      </c>
      <c r="G30" t="str">
        <f ca="1">IFERROR(CONCATENATE(IF(SUM(INDIRECT(CONCATENATE("'Data Table'!E",G25))-INDIRECT(CONCATENATE("'Data Table'!d",G25)))&gt;0,"+",""),TEXT(IF(ISERROR((INDIRECT(CONCATENATE("'Data Table'!E",G25))-INDIRECT(CONCATENATE("'Data Table'!d",G25)))/INDIRECT(CONCATENATE("'Data Table'!d",G25))),"N/A",((INDIRECT(CONCATENATE("'Data Table'!E",G25))-INDIRECT(CONCATENATE("'Data Table'!d",G25)))/INDIRECT(CONCATENATE("'Data Table'!d",G25)))),"0.0%")),"-")</f>
        <v>-37.5%</v>
      </c>
      <c r="J30" t="s">
        <v>8</v>
      </c>
      <c r="K30" t="str">
        <f ca="1">IFERROR(CONCATENATE(IF(SUM(INDIRECT(CONCATENATE("'Data Table'!E",K25))-INDIRECT(CONCATENATE("'Data Table'!d",K25)))&gt;0,"+",""),TEXT(IF(ISERROR((INDIRECT(CONCATENATE("'Data Table'!E",K25))-INDIRECT(CONCATENATE("'Data Table'!d",K25)))/INDIRECT(CONCATENATE("'Data Table'!d",K25))),"N/A",((INDIRECT(CONCATENATE("'Data Table'!E",K25))-INDIRECT(CONCATENATE("'Data Table'!d",K25)))/INDIRECT(CONCATENATE("'Data Table'!d",K25)))),"0.00%")),"-")</f>
        <v>-24.65%</v>
      </c>
    </row>
    <row r="31" spans="1:13" hidden="1"/>
    <row r="32" spans="1:13" ht="28" hidden="1">
      <c r="B32" s="24" t="s">
        <v>11</v>
      </c>
      <c r="C32" s="24" t="str">
        <f ca="1">SUBSTITUTE(ADDRESS(C25,COLUMN(OFFSET('Data Table'!3:3,0,COUNTA('Data Table'!3:3)-5,1,1)),4),C25,"")</f>
        <v>CV</v>
      </c>
      <c r="F32" s="24" t="s">
        <v>11</v>
      </c>
      <c r="G32" s="24" t="str">
        <f ca="1">SUBSTITUTE(ADDRESS(G25,COLUMN(OFFSET('Data Table'!3:3,0,COUNTA('Data Table'!3:3)-5,1,1)),4),G25,"")</f>
        <v>CV</v>
      </c>
      <c r="J32" s="24" t="s">
        <v>11</v>
      </c>
      <c r="K32" s="24" t="str">
        <f ca="1">SUBSTITUTE(ADDRESS(K25,COLUMN(OFFSET('Data Table'!3:3,0,COUNTA('Data Table'!3:3)-5,1,1)),4),K25,"")</f>
        <v>CV</v>
      </c>
    </row>
    <row r="33" spans="2:11" hidden="1">
      <c r="B33" t="s">
        <v>9</v>
      </c>
      <c r="C33" t="str">
        <f ca="1">IFERROR(CONCATENATE(IF(SUM(AVERAGE(INDIRECT(CONCATENATE("'Data Table'!",C32,C25,":",C27,C25)))-INDIRECT(CONCATENATE("'Data Table'!d",C25)))&gt;0,"+",""),TEXT(SUM(AVERAGE(INDIRECT(CONCATENATE("'Data Table'!",C32,C25,":",C27,C25)))-INDIRECT(CONCATENATE("'Data Table'!d",C25))),"#,#")),"-")</f>
        <v>-26,983</v>
      </c>
      <c r="F33" t="s">
        <v>9</v>
      </c>
      <c r="G33" t="str">
        <f ca="1">IFERROR(CONCATENATE(IF(SUM(AVERAGE(INDIRECT(CONCATENATE("'Data Table'!",G32,G25,":",G27,G25)))-INDIRECT(CONCATENATE("'Data Table'!d",G25)))&gt;0,"+",""),TEXT(SUM(AVERAGE(INDIRECT(CONCATENATE("'Data Table'!",G32,G25,":",G27,G25)))-INDIRECT(CONCATENATE("'Data Table'!d",G25))),"#,#")),"-")</f>
        <v>-735</v>
      </c>
      <c r="J33" t="s">
        <v>9</v>
      </c>
      <c r="K33" s="26" t="str">
        <f ca="1">IFERROR(CONCATENATE(IF(SUM(AVERAGE(INDIRECT(CONCATENATE("'Data Table'!",K32,K25,":",K27,K25)))-INDIRECT(CONCATENATE("'Data Table'!d",K25)))&gt;0,"+",""),TEXT(SUM(100*(AVERAGE(INDIRECT(CONCATENATE("'Data Table'!",K32,K25,":",K27,K25)))-INDIRECT(CONCATENATE("'Data Table'!d",K25)))),"0.00pp")),"-")</f>
        <v>-0.16pp</v>
      </c>
    </row>
    <row r="34" spans="2:11" hidden="1">
      <c r="C34" t="str">
        <f ca="1">IFERROR(CONCATENATE(IF(SUM(AVERAGE(INDIRECT(CONCATENATE("'Data Table'!",C32,C25,":",C27,C25)))-INDIRECT(CONCATENATE("'Data Table'!d",C25)))&gt;0,"+",""),TEXT(IF(ISERROR((AVERAGE(INDIRECT(CONCATENATE("'Data Table'!",C32,C25,":",C27,C25)))-INDIRECT(CONCATENATE("'Data Table'!d",C25)))/INDIRECT(CONCATENATE("'Data Table'!d",C25))),"N/A",((AVERAGE(INDIRECT(CONCATENATE("'Data Table'!",C32,C25,":",C27,C25)))-INDIRECT(CONCATENATE("'Data Table'!d",C25)))/INDIRECT(CONCATENATE("'Data Table'!d",C25)))),"0.0%")),"-")</f>
        <v>-16.1%</v>
      </c>
      <c r="G34" t="str">
        <f ca="1">IFERROR(CONCATENATE(IF(SUM(AVERAGE(INDIRECT(CONCATENATE("'Data Table'!",G32,G25,":",G27,G25)))-INDIRECT(CONCATENATE("'Data Table'!d",G25)))&gt;0,"+",""),TEXT(IF(ISERROR((AVERAGE(INDIRECT(CONCATENATE("'Data Table'!",G32,G25,":",G27,G25)))-INDIRECT(CONCATENATE("'Data Table'!d",G25)))/INDIRECT(CONCATENATE("'Data Table'!d",G25))),"N/A",((AVERAGE(INDIRECT(CONCATENATE("'Data Table'!",G32,G25,":",G27,G25)))-INDIRECT(CONCATENATE("'Data Table'!d",G25)))/INDIRECT(CONCATENATE("'Data Table'!d",G25)))),"0.0%")),"-")</f>
        <v>-22.0%</v>
      </c>
      <c r="K34" t="str">
        <f ca="1">IFERROR(CONCATENATE(IF(SUM(AVERAGE(INDIRECT(CONCATENATE("'Data Table'!",K32,K25,":",K27,K25)))-INDIRECT(CONCATENATE("'Data Table'!d",K25)))&gt;0,"+",""),TEXT(IF(ISERROR((AVERAGE(INDIRECT(CONCATENATE("'Data Table'!",K32,K25,":",K27,K25)))-INDIRECT(CONCATENATE("'Data Table'!d",K25)))/INDIRECT(CONCATENATE("'Data Table'!d",K25))),"N/A",((AVERAGE(INDIRECT(CONCATENATE("'Data Table'!",K32,K25,":",K27,K25)))-INDIRECT(CONCATENATE("'Data Table'!d",K25)))/INDIRECT(CONCATENATE("'Data Table'!d",K25)))),"0.00%")),"-")</f>
        <v>-7.88%</v>
      </c>
    </row>
    <row r="35" spans="2:11" hidden="1"/>
    <row r="36" spans="2:11" hidden="1">
      <c r="B36" t="s">
        <v>19</v>
      </c>
      <c r="C36" s="2">
        <f ca="1">MAX(INDIRECT(CONCATENATE("'Data Table'!G",C25,":",C27,C25)))</f>
        <v>210595</v>
      </c>
      <c r="F36" t="s">
        <v>19</v>
      </c>
      <c r="G36" s="2">
        <f ca="1">MAX(INDIRECT(CONCATENATE("'Data Table'!G",G25,":",G27,G25)))</f>
        <v>6378</v>
      </c>
      <c r="J36" t="s">
        <v>19</v>
      </c>
      <c r="K36" s="2">
        <f ca="1">MAX(INDIRECT(CONCATENATE("'Data Table'!G",K25,":",K27,K25)))</f>
        <v>3.3193336351855611E-2</v>
      </c>
    </row>
    <row r="37" spans="2:11" hidden="1">
      <c r="B37" t="s">
        <v>18</v>
      </c>
      <c r="C37" t="str">
        <f ca="1">TEXT(INDIRECT(CONCATENATE("'Data Table'!",ADDRESS(2,MATCH(C36,INDIRECT(CONCATENATE("'Data Table'!G",C25,":",C27,C25)),0)+6))),"dd/mm/yy")</f>
        <v>02/01/14</v>
      </c>
      <c r="F37" t="s">
        <v>18</v>
      </c>
      <c r="G37" t="str">
        <f ca="1">TEXT(INDIRECT(CONCATENATE("'Data Table'!",ADDRESS(2,MATCH(G36,INDIRECT(CONCATENATE("'Data Table'!G",G25,":",G27,G25)),0)+6))),"dd/mm/yy")</f>
        <v>04/02/14</v>
      </c>
      <c r="J37" t="s">
        <v>18</v>
      </c>
      <c r="K37" t="str">
        <f ca="1">TEXT(INDIRECT(CONCATENATE("'Data Table'!",ADDRESS(2,MATCH(K36,INDIRECT(CONCATENATE("'Data Table'!G",K25,":",K27,K25)),0)+6))),"dd/mm/yy")</f>
        <v>04/02/14</v>
      </c>
    </row>
    <row r="38" spans="2:11" hidden="1"/>
    <row r="39" spans="2:11" hidden="1">
      <c r="B39" t="s">
        <v>20</v>
      </c>
      <c r="C39">
        <f ca="1">MIN(INDIRECT(CONCATENATE("'Data Table'!G",C25,":",C27,C25)))</f>
        <v>86307</v>
      </c>
      <c r="F39" t="s">
        <v>20</v>
      </c>
      <c r="G39">
        <f ca="1">MIN(INDIRECT(CONCATENATE("'Data Table'!G",G25,":",G27,G25)))</f>
        <v>82</v>
      </c>
      <c r="J39" t="s">
        <v>20</v>
      </c>
      <c r="K39" s="27">
        <f ca="1">MIN(INDIRECT(CONCATENATE("'Data Table'!G",K25,":",K27,K25)))</f>
        <v>6.8953338771116958E-4</v>
      </c>
    </row>
    <row r="40" spans="2:11" hidden="1">
      <c r="C40" t="str">
        <f ca="1">TEXT(INDIRECT(CONCATENATE("'Data Table'!",ADDRESS(2,MATCH(C39,INDIRECT(CONCATENATE("'Data Table'!G",C25,":",C27,C25)),0)+6))),"dd/mm/yy")</f>
        <v>26/03/14</v>
      </c>
      <c r="G40" t="str">
        <f ca="1">TEXT(INDIRECT(CONCATENATE("'Data Table'!",ADDRESS(2,MATCH(G39,INDIRECT(CONCATENATE("'Data Table'!G",G25,":",G27,G25)),0)+6))),"dd/mm/yy")</f>
        <v>30/03/14</v>
      </c>
      <c r="K40" t="str">
        <f ca="1">TEXT(INDIRECT(CONCATENATE("'Data Table'!",ADDRESS(2,MATCH(K39,INDIRECT(CONCATENATE("'Data Table'!G",K25,":",K27,K25)),0)+6))),"dd/mm/yy")</f>
        <v>30/03/14</v>
      </c>
    </row>
    <row r="41" spans="2:11" hidden="1"/>
    <row r="42" spans="2:11" hidden="1"/>
    <row r="43" spans="2:11" hidden="1">
      <c r="B43" t="s">
        <v>15</v>
      </c>
    </row>
    <row r="44" spans="2:11" hidden="1">
      <c r="B44" t="s">
        <v>16</v>
      </c>
      <c r="C44" s="2">
        <f>STDEV('Data Table'!G6:CL6)</f>
        <v>17111.503511983334</v>
      </c>
    </row>
    <row r="45" spans="2:11" hidden="1">
      <c r="B45" t="s">
        <v>17</v>
      </c>
      <c r="C45" s="2">
        <f>STDEV('Data Table'!CM6:CX6)</f>
        <v>21702.816285617697</v>
      </c>
    </row>
  </sheetData>
  <mergeCells count="18">
    <mergeCell ref="B2:D2"/>
    <mergeCell ref="F2:H2"/>
    <mergeCell ref="J2:L2"/>
    <mergeCell ref="B10:D12"/>
    <mergeCell ref="F10:H12"/>
    <mergeCell ref="J10:L12"/>
    <mergeCell ref="B5:D5"/>
    <mergeCell ref="F5:H5"/>
    <mergeCell ref="J5:L5"/>
    <mergeCell ref="B3:D4"/>
    <mergeCell ref="F3:H4"/>
    <mergeCell ref="J3:L4"/>
    <mergeCell ref="B18:D22"/>
    <mergeCell ref="F18:H22"/>
    <mergeCell ref="J18:L22"/>
    <mergeCell ref="B14:D16"/>
    <mergeCell ref="F14:H16"/>
    <mergeCell ref="J14:L16"/>
  </mergeCells>
  <conditionalFormatting sqref="B2:M2">
    <cfRule type="containsText" dxfId="106" priority="3" operator="containsText" text="ago">
      <formula>NOT(ISERROR(SEARCH("ago",B2)))</formula>
    </cfRule>
  </conditionalFormatting>
  <conditionalFormatting sqref="B10:M22">
    <cfRule type="containsText" dxfId="105" priority="1" operator="containsText" text="(-">
      <formula>NOT(ISERROR(SEARCH("(-",B10)))</formula>
    </cfRule>
    <cfRule type="containsText" dxfId="104" priority="2" operator="containsText" text="(+">
      <formula>NOT(ISERROR(SEARCH("(+",B10)))</formula>
    </cfRule>
  </conditionalFormatting>
  <pageMargins left="0.75" right="0.75" top="1" bottom="1" header="0.5" footer="0.5"/>
  <pageSetup paperSize="9" orientation="portrait" horizontalDpi="4294967292" verticalDpi="4294967292"/>
  <customProperties>
    <customPr name="ORB_SHEETNAME" r:id="rId1"/>
    <customPr name="RB_WORKBOOK_DATARECENCY_CURRENT" r:id="rId2"/>
    <customPr name="RB_WORKBOOK_VERSION" r:id="rId3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E829C5FC-AB5C-5D4E-9F84-A560AFC2A5D9}">
            <xm:f>NOT(ISERROR(SEARCH("-",C7)))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C9DF5F6A-3385-B440-9548-92DEE6FDC17F}">
            <xm:f>NOT(ISERROR(SEARCH("+",C7)))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containsText" priority="10" operator="containsText" id="{95DA6335-264D-F24C-AC04-B904F049D1B7}">
            <xm:f>NOT(ISERROR(SEARCH("-",G7)))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8D87BD0-83C9-B644-9102-691BC9384FB1}">
            <xm:f>NOT(ISERROR(SEARCH("+",G7)))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containsText" priority="8" operator="containsText" id="{0A43EFFE-344E-3041-A0FB-21CD3420D8FE}">
            <xm:f>NOT(ISERROR(SEARCH("-",K7)))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" operator="containsText" id="{A4DFCB87-FDF2-3E4F-897C-1D248FF55146}">
            <xm:f>NOT(ISERROR(SEARCH("+",K7)))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K7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Visits</xm:f>
              <xm:sqref>C6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Orders</xm:f>
              <xm:sqref>G6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conversion</xm:f>
              <xm:sqref>K6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81"/>
  <sheetViews>
    <sheetView workbookViewId="0">
      <pane xSplit="6" ySplit="2" topLeftCell="CH3" activePane="bottomRight" state="frozenSplit"/>
      <selection activeCell="C73" sqref="C73"/>
      <selection pane="topRight" activeCell="E1" sqref="E1"/>
      <selection pane="bottomLeft" activeCell="A2" sqref="A2"/>
      <selection pane="bottomRight" activeCell="C50" sqref="C50"/>
    </sheetView>
  </sheetViews>
  <sheetFormatPr baseColWidth="10" defaultColWidth="11.5" defaultRowHeight="14" x14ac:dyDescent="0"/>
  <cols>
    <col min="1" max="1" width="16.5" style="35" bestFit="1" customWidth="1"/>
    <col min="2" max="2" width="17.1640625" bestFit="1" customWidth="1"/>
    <col min="3" max="3" width="16.83203125" customWidth="1"/>
    <col min="4" max="4" width="15.5" customWidth="1"/>
    <col min="5" max="5" width="17.5" customWidth="1"/>
    <col min="6" max="6" width="18" style="31" bestFit="1" customWidth="1"/>
    <col min="7" max="35" width="11" style="4" bestFit="1" customWidth="1"/>
    <col min="36" max="36" width="11.5" style="4" bestFit="1" customWidth="1"/>
    <col min="37" max="64" width="11" style="4" bestFit="1" customWidth="1"/>
    <col min="65" max="65" width="11.5" style="4" bestFit="1" customWidth="1"/>
    <col min="66" max="92" width="11" style="4" bestFit="1" customWidth="1"/>
    <col min="93" max="93" width="11.5" style="4" bestFit="1" customWidth="1"/>
    <col min="94" max="98" width="11" style="4" bestFit="1" customWidth="1"/>
  </cols>
  <sheetData>
    <row r="1" spans="1:105"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  <c r="X1">
        <v>20</v>
      </c>
      <c r="Y1">
        <v>21</v>
      </c>
      <c r="Z1">
        <v>22</v>
      </c>
      <c r="AA1">
        <v>23</v>
      </c>
      <c r="AB1">
        <v>24</v>
      </c>
      <c r="AC1">
        <v>25</v>
      </c>
      <c r="AD1">
        <v>26</v>
      </c>
      <c r="AE1">
        <v>27</v>
      </c>
      <c r="AF1">
        <v>28</v>
      </c>
      <c r="AG1">
        <v>29</v>
      </c>
      <c r="AH1">
        <v>30</v>
      </c>
      <c r="AI1">
        <v>31</v>
      </c>
      <c r="AJ1">
        <v>32</v>
      </c>
      <c r="AK1">
        <v>33</v>
      </c>
      <c r="AL1">
        <v>34</v>
      </c>
      <c r="AM1">
        <v>35</v>
      </c>
      <c r="AN1">
        <v>36</v>
      </c>
      <c r="AO1">
        <v>37</v>
      </c>
      <c r="AP1">
        <v>38</v>
      </c>
      <c r="AQ1">
        <v>39</v>
      </c>
      <c r="AR1">
        <v>40</v>
      </c>
      <c r="AS1">
        <v>41</v>
      </c>
      <c r="AT1">
        <v>42</v>
      </c>
      <c r="AU1">
        <v>43</v>
      </c>
      <c r="AV1">
        <v>44</v>
      </c>
      <c r="AW1">
        <v>45</v>
      </c>
      <c r="AX1">
        <v>46</v>
      </c>
      <c r="AY1">
        <v>47</v>
      </c>
      <c r="AZ1">
        <v>48</v>
      </c>
      <c r="BA1">
        <v>49</v>
      </c>
      <c r="BB1">
        <v>50</v>
      </c>
      <c r="BC1">
        <v>51</v>
      </c>
      <c r="BD1">
        <v>52</v>
      </c>
      <c r="BE1">
        <v>53</v>
      </c>
      <c r="BF1">
        <v>54</v>
      </c>
      <c r="BG1">
        <v>55</v>
      </c>
      <c r="BH1">
        <v>56</v>
      </c>
      <c r="BI1">
        <v>57</v>
      </c>
      <c r="BJ1">
        <v>58</v>
      </c>
      <c r="BK1">
        <v>59</v>
      </c>
      <c r="BL1">
        <v>60</v>
      </c>
      <c r="BM1">
        <v>61</v>
      </c>
      <c r="BN1">
        <v>62</v>
      </c>
      <c r="BO1">
        <v>63</v>
      </c>
      <c r="BP1">
        <v>64</v>
      </c>
      <c r="BQ1">
        <v>65</v>
      </c>
      <c r="BR1">
        <v>66</v>
      </c>
      <c r="BS1">
        <v>67</v>
      </c>
      <c r="BT1">
        <v>68</v>
      </c>
      <c r="BU1">
        <v>69</v>
      </c>
      <c r="BV1">
        <v>70</v>
      </c>
      <c r="BW1">
        <v>71</v>
      </c>
      <c r="BX1">
        <v>72</v>
      </c>
      <c r="BY1">
        <v>73</v>
      </c>
      <c r="BZ1">
        <v>74</v>
      </c>
      <c r="CA1">
        <v>75</v>
      </c>
      <c r="CB1">
        <v>76</v>
      </c>
      <c r="CC1">
        <v>77</v>
      </c>
      <c r="CD1">
        <v>78</v>
      </c>
      <c r="CE1">
        <v>79</v>
      </c>
      <c r="CF1">
        <v>80</v>
      </c>
      <c r="CG1">
        <v>81</v>
      </c>
      <c r="CH1">
        <v>82</v>
      </c>
      <c r="CI1">
        <v>83</v>
      </c>
      <c r="CJ1">
        <v>84</v>
      </c>
      <c r="CK1">
        <v>85</v>
      </c>
      <c r="CL1">
        <v>86</v>
      </c>
      <c r="CM1">
        <v>87</v>
      </c>
      <c r="CN1">
        <v>88</v>
      </c>
      <c r="CO1">
        <v>89</v>
      </c>
      <c r="CP1">
        <v>90</v>
      </c>
      <c r="CQ1">
        <v>91</v>
      </c>
      <c r="CR1">
        <v>92</v>
      </c>
      <c r="CS1">
        <v>93</v>
      </c>
      <c r="CT1">
        <v>94</v>
      </c>
      <c r="CU1">
        <v>95</v>
      </c>
      <c r="CV1">
        <v>96</v>
      </c>
      <c r="CW1">
        <v>97</v>
      </c>
      <c r="CX1">
        <v>98</v>
      </c>
      <c r="CY1">
        <v>99</v>
      </c>
      <c r="CZ1">
        <v>100</v>
      </c>
      <c r="DA1">
        <v>101</v>
      </c>
    </row>
    <row r="2" spans="1:105" ht="18">
      <c r="A2" s="35" t="s">
        <v>36</v>
      </c>
      <c r="B2" s="15" t="s">
        <v>7</v>
      </c>
      <c r="C2" s="5" t="s">
        <v>0</v>
      </c>
      <c r="D2" s="11" t="s">
        <v>43</v>
      </c>
      <c r="E2" s="5" t="s">
        <v>44</v>
      </c>
      <c r="F2" s="32" t="s">
        <v>1</v>
      </c>
      <c r="G2" s="6">
        <v>41640</v>
      </c>
      <c r="H2" s="6">
        <v>41641</v>
      </c>
      <c r="I2" s="6">
        <v>41642</v>
      </c>
      <c r="J2" s="6">
        <v>41643</v>
      </c>
      <c r="K2" s="6">
        <v>41644</v>
      </c>
      <c r="L2" s="6">
        <v>41645</v>
      </c>
      <c r="M2" s="6">
        <v>41646</v>
      </c>
      <c r="N2" s="6">
        <v>41647</v>
      </c>
      <c r="O2" s="6">
        <v>41648</v>
      </c>
      <c r="P2" s="6">
        <v>41649</v>
      </c>
      <c r="Q2" s="6">
        <v>41650</v>
      </c>
      <c r="R2" s="6">
        <v>41651</v>
      </c>
      <c r="S2" s="6">
        <v>41652</v>
      </c>
      <c r="T2" s="6">
        <v>41653</v>
      </c>
      <c r="U2" s="6">
        <v>41654</v>
      </c>
      <c r="V2" s="6">
        <v>41655</v>
      </c>
      <c r="W2" s="6">
        <v>41656</v>
      </c>
      <c r="X2" s="6">
        <v>41657</v>
      </c>
      <c r="Y2" s="6">
        <v>41658</v>
      </c>
      <c r="Z2" s="6">
        <v>41659</v>
      </c>
      <c r="AA2" s="6">
        <v>41660</v>
      </c>
      <c r="AB2" s="6">
        <v>41661</v>
      </c>
      <c r="AC2" s="6">
        <v>41662</v>
      </c>
      <c r="AD2" s="6">
        <v>41663</v>
      </c>
      <c r="AE2" s="6">
        <v>41664</v>
      </c>
      <c r="AF2" s="6">
        <v>41665</v>
      </c>
      <c r="AG2" s="6">
        <v>41666</v>
      </c>
      <c r="AH2" s="6">
        <v>41667</v>
      </c>
      <c r="AI2" s="6">
        <v>41668</v>
      </c>
      <c r="AJ2" s="6">
        <v>41669</v>
      </c>
      <c r="AK2" s="6">
        <v>41670</v>
      </c>
      <c r="AL2" s="6">
        <v>41671</v>
      </c>
      <c r="AM2" s="6">
        <v>41672</v>
      </c>
      <c r="AN2" s="6">
        <v>41673</v>
      </c>
      <c r="AO2" s="6">
        <v>41674</v>
      </c>
      <c r="AP2" s="6">
        <v>41675</v>
      </c>
      <c r="AQ2" s="6">
        <v>41676</v>
      </c>
      <c r="AR2" s="6">
        <v>41677</v>
      </c>
      <c r="AS2" s="6">
        <v>41678</v>
      </c>
      <c r="AT2" s="6">
        <v>41679</v>
      </c>
      <c r="AU2" s="6">
        <v>41680</v>
      </c>
      <c r="AV2" s="6">
        <v>41681</v>
      </c>
      <c r="AW2" s="6">
        <v>41682</v>
      </c>
      <c r="AX2" s="6">
        <v>41683</v>
      </c>
      <c r="AY2" s="6">
        <v>41684</v>
      </c>
      <c r="AZ2" s="6">
        <v>41685</v>
      </c>
      <c r="BA2" s="6">
        <v>41686</v>
      </c>
      <c r="BB2" s="6">
        <v>41687</v>
      </c>
      <c r="BC2" s="6">
        <v>41688</v>
      </c>
      <c r="BD2" s="6">
        <v>41689</v>
      </c>
      <c r="BE2" s="6">
        <v>41690</v>
      </c>
      <c r="BF2" s="6">
        <v>41691</v>
      </c>
      <c r="BG2" s="6">
        <v>41692</v>
      </c>
      <c r="BH2" s="6">
        <v>41693</v>
      </c>
      <c r="BI2" s="6">
        <v>41694</v>
      </c>
      <c r="BJ2" s="6">
        <v>41695</v>
      </c>
      <c r="BK2" s="6">
        <v>41696</v>
      </c>
      <c r="BL2" s="6">
        <v>41697</v>
      </c>
      <c r="BM2" s="6">
        <v>41698</v>
      </c>
      <c r="BN2" s="6">
        <v>41699</v>
      </c>
      <c r="BO2" s="6">
        <v>41700</v>
      </c>
      <c r="BP2" s="6">
        <v>41701</v>
      </c>
      <c r="BQ2" s="6">
        <v>41702</v>
      </c>
      <c r="BR2" s="6">
        <v>41703</v>
      </c>
      <c r="BS2" s="6">
        <v>41704</v>
      </c>
      <c r="BT2" s="6">
        <v>41705</v>
      </c>
      <c r="BU2" s="6">
        <v>41706</v>
      </c>
      <c r="BV2" s="6">
        <v>41707</v>
      </c>
      <c r="BW2" s="6">
        <v>41708</v>
      </c>
      <c r="BX2" s="6">
        <v>41709</v>
      </c>
      <c r="BY2" s="6">
        <v>41710</v>
      </c>
      <c r="BZ2" s="6">
        <v>41711</v>
      </c>
      <c r="CA2" s="6">
        <v>41712</v>
      </c>
      <c r="CB2" s="6">
        <v>41713</v>
      </c>
      <c r="CC2" s="6">
        <v>41714</v>
      </c>
      <c r="CD2" s="6">
        <v>41715</v>
      </c>
      <c r="CE2" s="6">
        <v>41716</v>
      </c>
      <c r="CF2" s="6">
        <v>41717</v>
      </c>
      <c r="CG2" s="6">
        <v>41718</v>
      </c>
      <c r="CH2" s="6">
        <v>41719</v>
      </c>
      <c r="CI2" s="6">
        <v>41720</v>
      </c>
      <c r="CJ2" s="6">
        <v>41721</v>
      </c>
      <c r="CK2" s="6">
        <v>41722</v>
      </c>
      <c r="CL2" s="6">
        <v>41723</v>
      </c>
      <c r="CM2" s="6">
        <v>41724</v>
      </c>
      <c r="CN2" s="6">
        <v>41725</v>
      </c>
      <c r="CO2" s="6">
        <v>41726</v>
      </c>
      <c r="CP2" s="6">
        <v>41727</v>
      </c>
      <c r="CQ2" s="6">
        <v>41728</v>
      </c>
      <c r="CR2" s="6">
        <v>41729</v>
      </c>
      <c r="CS2" s="6">
        <v>41730</v>
      </c>
      <c r="CT2" s="7">
        <v>41731</v>
      </c>
      <c r="CU2" s="6">
        <v>41732</v>
      </c>
      <c r="CV2" s="7">
        <v>41733</v>
      </c>
      <c r="CW2" s="6">
        <v>41734</v>
      </c>
      <c r="CX2" s="6">
        <v>41735</v>
      </c>
      <c r="CY2" s="6">
        <v>41736</v>
      </c>
      <c r="CZ2" s="7">
        <v>41737</v>
      </c>
      <c r="DA2" s="7">
        <v>41738</v>
      </c>
    </row>
    <row r="3" spans="1:105" ht="15">
      <c r="A3" s="35" t="s">
        <v>32</v>
      </c>
      <c r="B3" s="8" t="s">
        <v>45</v>
      </c>
      <c r="C3" s="3"/>
      <c r="D3" s="12">
        <v>61669.476190476191</v>
      </c>
      <c r="E3" s="29">
        <v>126133.6</v>
      </c>
      <c r="F3" s="33" t="s">
        <v>58</v>
      </c>
      <c r="G3" s="34">
        <v>50961</v>
      </c>
      <c r="H3" s="34">
        <v>69247</v>
      </c>
      <c r="I3" s="34">
        <v>60464</v>
      </c>
      <c r="J3" s="34">
        <v>59686</v>
      </c>
      <c r="K3" s="34">
        <v>56663</v>
      </c>
      <c r="L3" s="34">
        <v>67256</v>
      </c>
      <c r="M3" s="34">
        <v>66677</v>
      </c>
      <c r="N3" s="34">
        <v>57249</v>
      </c>
      <c r="O3" s="34">
        <v>60956</v>
      </c>
      <c r="P3" s="34">
        <v>57327</v>
      </c>
      <c r="Q3" s="34">
        <v>53837</v>
      </c>
      <c r="R3" s="34">
        <v>56763</v>
      </c>
      <c r="S3" s="34">
        <v>59517</v>
      </c>
      <c r="T3" s="34">
        <v>59981</v>
      </c>
      <c r="U3" s="34">
        <v>59621</v>
      </c>
      <c r="V3" s="34">
        <v>58969</v>
      </c>
      <c r="W3" s="34">
        <v>54369</v>
      </c>
      <c r="X3" s="34">
        <v>52870</v>
      </c>
      <c r="Y3" s="34">
        <v>57891</v>
      </c>
      <c r="Z3" s="34">
        <v>69915</v>
      </c>
      <c r="AA3" s="34">
        <v>57484</v>
      </c>
      <c r="AB3" s="34">
        <v>46923</v>
      </c>
      <c r="AC3" s="34">
        <v>56463</v>
      </c>
      <c r="AD3" s="34">
        <v>64486</v>
      </c>
      <c r="AE3" s="34">
        <v>62249</v>
      </c>
      <c r="AF3" s="34">
        <v>63609</v>
      </c>
      <c r="AG3" s="34">
        <v>69012</v>
      </c>
      <c r="AH3" s="34">
        <v>68695</v>
      </c>
      <c r="AI3" s="34">
        <v>76549</v>
      </c>
      <c r="AJ3" s="34">
        <v>61754</v>
      </c>
      <c r="AK3" s="34">
        <v>60033</v>
      </c>
      <c r="AL3" s="34">
        <v>57673</v>
      </c>
      <c r="AM3" s="34">
        <v>57728</v>
      </c>
      <c r="AN3" s="34">
        <v>71257</v>
      </c>
      <c r="AO3" s="34">
        <v>72270</v>
      </c>
      <c r="AP3" s="34">
        <v>69790</v>
      </c>
      <c r="AQ3" s="34">
        <v>69260</v>
      </c>
      <c r="AR3" s="34">
        <v>61636</v>
      </c>
      <c r="AS3" s="34">
        <v>61743</v>
      </c>
      <c r="AT3" s="34">
        <v>61926</v>
      </c>
      <c r="AU3" s="34">
        <v>68318</v>
      </c>
      <c r="AV3" s="34">
        <v>68976</v>
      </c>
      <c r="AW3" s="34">
        <v>60724</v>
      </c>
      <c r="AX3" s="34">
        <v>53455</v>
      </c>
      <c r="AY3" s="34">
        <v>54166</v>
      </c>
      <c r="AZ3" s="34">
        <v>57149</v>
      </c>
      <c r="BA3" s="34">
        <v>54455</v>
      </c>
      <c r="BB3" s="34">
        <v>66044</v>
      </c>
      <c r="BC3" s="34">
        <v>64867</v>
      </c>
      <c r="BD3" s="34">
        <v>58635</v>
      </c>
      <c r="BE3" s="34">
        <v>61777</v>
      </c>
      <c r="BF3" s="34">
        <v>57205</v>
      </c>
      <c r="BG3" s="34">
        <v>54447</v>
      </c>
      <c r="BH3" s="34">
        <v>57368</v>
      </c>
      <c r="BI3" s="34">
        <v>64972</v>
      </c>
      <c r="BJ3" s="34">
        <v>71557</v>
      </c>
      <c r="BK3" s="34">
        <v>61437</v>
      </c>
      <c r="BL3" s="34">
        <v>58943</v>
      </c>
      <c r="BM3" s="34">
        <v>58498</v>
      </c>
      <c r="BN3" s="34">
        <v>57391</v>
      </c>
      <c r="BO3" s="34">
        <v>57597</v>
      </c>
      <c r="BP3" s="34">
        <v>64031</v>
      </c>
      <c r="BQ3" s="34">
        <v>50527</v>
      </c>
      <c r="BR3" s="34">
        <v>48677</v>
      </c>
      <c r="BS3" s="34">
        <v>61205</v>
      </c>
      <c r="BT3" s="34">
        <v>56969</v>
      </c>
      <c r="BU3" s="34">
        <v>56984</v>
      </c>
      <c r="BV3" s="34">
        <v>52538</v>
      </c>
      <c r="BW3" s="34">
        <v>51720</v>
      </c>
      <c r="BX3" s="34">
        <v>62659</v>
      </c>
      <c r="BY3" s="34">
        <v>59475</v>
      </c>
      <c r="BZ3" s="34">
        <v>64655</v>
      </c>
      <c r="CA3" s="34">
        <v>54787</v>
      </c>
      <c r="CB3" s="34">
        <v>56337</v>
      </c>
      <c r="CC3" s="34">
        <v>54795</v>
      </c>
      <c r="CD3" s="34">
        <v>66466</v>
      </c>
      <c r="CE3" s="34">
        <v>71028</v>
      </c>
      <c r="CF3" s="34">
        <v>86553</v>
      </c>
      <c r="CG3" s="34">
        <v>91661</v>
      </c>
      <c r="CH3" s="34">
        <v>64603</v>
      </c>
      <c r="CI3" s="34">
        <v>63549</v>
      </c>
      <c r="CJ3" s="34">
        <v>64309</v>
      </c>
      <c r="CK3" s="34">
        <v>74379</v>
      </c>
      <c r="CL3" s="34">
        <v>73589</v>
      </c>
      <c r="CM3" s="34">
        <v>81895</v>
      </c>
      <c r="CN3" s="34">
        <v>103202</v>
      </c>
      <c r="CO3" s="34">
        <v>121670</v>
      </c>
      <c r="CP3" s="34">
        <v>113530</v>
      </c>
      <c r="CQ3" s="34">
        <v>112706</v>
      </c>
      <c r="CR3" s="34">
        <v>152448</v>
      </c>
      <c r="CS3" s="34">
        <v>147228</v>
      </c>
      <c r="CT3" s="34">
        <v>147801</v>
      </c>
      <c r="CU3" s="34">
        <v>136722</v>
      </c>
      <c r="CV3" s="34">
        <v>116643</v>
      </c>
      <c r="CW3" s="34">
        <v>117437</v>
      </c>
      <c r="CX3" s="34">
        <v>119176</v>
      </c>
      <c r="CY3" s="34">
        <v>146924</v>
      </c>
      <c r="CZ3" s="53">
        <v>142270</v>
      </c>
      <c r="DA3" s="53">
        <v>132352</v>
      </c>
    </row>
    <row r="4" spans="1:105" ht="15">
      <c r="A4" s="35" t="s">
        <v>33</v>
      </c>
      <c r="B4" s="8" t="s">
        <v>46</v>
      </c>
      <c r="C4" s="3"/>
      <c r="D4" s="12">
        <v>67130.238095238092</v>
      </c>
      <c r="E4" s="29">
        <v>4243.7333333333336</v>
      </c>
      <c r="F4" s="33" t="s">
        <v>59</v>
      </c>
      <c r="G4" s="34">
        <v>72531</v>
      </c>
      <c r="H4" s="34">
        <v>91654</v>
      </c>
      <c r="I4" s="34">
        <v>87902</v>
      </c>
      <c r="J4" s="34">
        <v>76373</v>
      </c>
      <c r="K4" s="34">
        <v>73653</v>
      </c>
      <c r="L4" s="34">
        <v>88786</v>
      </c>
      <c r="M4" s="34">
        <v>85777</v>
      </c>
      <c r="N4" s="34">
        <v>86801</v>
      </c>
      <c r="O4" s="34">
        <v>77554</v>
      </c>
      <c r="P4" s="34">
        <v>72685</v>
      </c>
      <c r="Q4" s="34">
        <v>69513</v>
      </c>
      <c r="R4" s="34">
        <v>69561</v>
      </c>
      <c r="S4" s="34">
        <v>78577</v>
      </c>
      <c r="T4" s="34">
        <v>72711</v>
      </c>
      <c r="U4" s="34">
        <v>78470</v>
      </c>
      <c r="V4" s="34">
        <v>72719</v>
      </c>
      <c r="W4" s="34">
        <v>67508</v>
      </c>
      <c r="X4" s="34">
        <v>66084</v>
      </c>
      <c r="Y4" s="34">
        <v>66792</v>
      </c>
      <c r="Z4" s="34">
        <v>78269</v>
      </c>
      <c r="AA4" s="34">
        <v>75991</v>
      </c>
      <c r="AB4" s="34">
        <v>80880</v>
      </c>
      <c r="AC4" s="34">
        <v>71873</v>
      </c>
      <c r="AD4" s="34">
        <v>66963</v>
      </c>
      <c r="AE4" s="34">
        <v>65128</v>
      </c>
      <c r="AF4" s="34">
        <v>70428</v>
      </c>
      <c r="AG4" s="34">
        <v>74457</v>
      </c>
      <c r="AH4" s="34">
        <v>73405</v>
      </c>
      <c r="AI4" s="34">
        <v>72863</v>
      </c>
      <c r="AJ4" s="34">
        <v>68038</v>
      </c>
      <c r="AK4" s="34">
        <v>65357</v>
      </c>
      <c r="AL4" s="34">
        <v>64763</v>
      </c>
      <c r="AM4" s="34">
        <v>65762</v>
      </c>
      <c r="AN4" s="34">
        <v>74721</v>
      </c>
      <c r="AO4" s="34">
        <v>75647</v>
      </c>
      <c r="AP4" s="34">
        <v>74495</v>
      </c>
      <c r="AQ4" s="34">
        <v>71904</v>
      </c>
      <c r="AR4" s="34">
        <v>62948</v>
      </c>
      <c r="AS4" s="34">
        <v>64486</v>
      </c>
      <c r="AT4" s="34">
        <v>65125</v>
      </c>
      <c r="AU4" s="34">
        <v>72537</v>
      </c>
      <c r="AV4" s="34">
        <v>72663</v>
      </c>
      <c r="AW4" s="34">
        <v>69973</v>
      </c>
      <c r="AX4" s="34">
        <v>61779</v>
      </c>
      <c r="AY4" s="34">
        <v>57481</v>
      </c>
      <c r="AZ4" s="34">
        <v>62997</v>
      </c>
      <c r="BA4" s="34">
        <v>60293</v>
      </c>
      <c r="BB4" s="34">
        <v>80760</v>
      </c>
      <c r="BC4" s="34">
        <v>71916</v>
      </c>
      <c r="BD4" s="34">
        <v>72083</v>
      </c>
      <c r="BE4" s="34">
        <v>64188</v>
      </c>
      <c r="BF4" s="34">
        <v>60779</v>
      </c>
      <c r="BG4" s="34">
        <v>57077</v>
      </c>
      <c r="BH4" s="34">
        <v>60893</v>
      </c>
      <c r="BI4" s="34">
        <v>71910</v>
      </c>
      <c r="BJ4" s="34">
        <v>71203</v>
      </c>
      <c r="BK4" s="34">
        <v>67297</v>
      </c>
      <c r="BL4" s="34">
        <v>63493</v>
      </c>
      <c r="BM4" s="34">
        <v>58974</v>
      </c>
      <c r="BN4" s="34">
        <v>55703</v>
      </c>
      <c r="BO4" s="34">
        <v>60638</v>
      </c>
      <c r="BP4" s="34">
        <v>66743</v>
      </c>
      <c r="BQ4" s="34">
        <v>60857</v>
      </c>
      <c r="BR4" s="34">
        <v>62721</v>
      </c>
      <c r="BS4" s="34">
        <v>59709</v>
      </c>
      <c r="BT4" s="34">
        <v>55217</v>
      </c>
      <c r="BU4" s="34">
        <v>52947</v>
      </c>
      <c r="BV4" s="34">
        <v>49252</v>
      </c>
      <c r="BW4" s="34">
        <v>63811</v>
      </c>
      <c r="BX4" s="34">
        <v>58123</v>
      </c>
      <c r="BY4" s="34">
        <v>57994</v>
      </c>
      <c r="BZ4" s="34">
        <v>55752</v>
      </c>
      <c r="CA4" s="34">
        <v>51925</v>
      </c>
      <c r="CB4" s="34">
        <v>49907</v>
      </c>
      <c r="CC4" s="34">
        <v>49291</v>
      </c>
      <c r="CD4" s="34">
        <v>60053</v>
      </c>
      <c r="CE4" s="34">
        <v>61961</v>
      </c>
      <c r="CF4" s="34">
        <v>64026</v>
      </c>
      <c r="CG4" s="34">
        <v>59717</v>
      </c>
      <c r="CH4" s="34">
        <v>52447</v>
      </c>
      <c r="CI4" s="34">
        <v>52928</v>
      </c>
      <c r="CJ4" s="34">
        <v>54232</v>
      </c>
      <c r="CK4" s="34">
        <v>61157</v>
      </c>
      <c r="CL4" s="34">
        <v>64379</v>
      </c>
      <c r="CM4" s="34">
        <v>1058</v>
      </c>
      <c r="CN4" s="34">
        <v>1448</v>
      </c>
      <c r="CO4" s="34">
        <v>3325</v>
      </c>
      <c r="CP4" s="34">
        <v>3467</v>
      </c>
      <c r="CQ4" s="34">
        <v>3347</v>
      </c>
      <c r="CR4" s="34">
        <v>4027</v>
      </c>
      <c r="CS4" s="34">
        <v>3679</v>
      </c>
      <c r="CT4" s="34">
        <v>4012</v>
      </c>
      <c r="CU4" s="34">
        <v>4580</v>
      </c>
      <c r="CV4" s="34">
        <v>4440</v>
      </c>
      <c r="CW4" s="34">
        <v>5264</v>
      </c>
      <c r="CX4" s="34">
        <v>5412</v>
      </c>
      <c r="CY4" s="34">
        <v>6249</v>
      </c>
      <c r="CZ4" s="53">
        <v>7687</v>
      </c>
      <c r="DA4" s="53">
        <v>5661</v>
      </c>
    </row>
    <row r="5" spans="1:105" ht="15">
      <c r="A5" s="35" t="s">
        <v>34</v>
      </c>
      <c r="B5" s="8" t="s">
        <v>47</v>
      </c>
      <c r="C5" s="3"/>
      <c r="D5" s="12">
        <v>39284.714285714283</v>
      </c>
      <c r="E5" s="29">
        <v>5289.0666666666666</v>
      </c>
      <c r="F5" s="33" t="s">
        <v>60</v>
      </c>
      <c r="G5" s="34">
        <v>37974</v>
      </c>
      <c r="H5" s="34">
        <v>49694</v>
      </c>
      <c r="I5" s="34">
        <v>49393</v>
      </c>
      <c r="J5" s="34">
        <v>43885</v>
      </c>
      <c r="K5" s="34">
        <v>40990</v>
      </c>
      <c r="L5" s="34">
        <v>49050</v>
      </c>
      <c r="M5" s="34">
        <v>46909</v>
      </c>
      <c r="N5" s="34">
        <v>46957</v>
      </c>
      <c r="O5" s="34">
        <v>44814</v>
      </c>
      <c r="P5" s="34">
        <v>41631</v>
      </c>
      <c r="Q5" s="34">
        <v>39381</v>
      </c>
      <c r="R5" s="34">
        <v>41310</v>
      </c>
      <c r="S5" s="34">
        <v>44054</v>
      </c>
      <c r="T5" s="34">
        <v>43081</v>
      </c>
      <c r="U5" s="34">
        <v>42054</v>
      </c>
      <c r="V5" s="34">
        <v>54505</v>
      </c>
      <c r="W5" s="34">
        <v>41918</v>
      </c>
      <c r="X5" s="34">
        <v>38898</v>
      </c>
      <c r="Y5" s="34">
        <v>38964</v>
      </c>
      <c r="Z5" s="34">
        <v>42440</v>
      </c>
      <c r="AA5" s="34">
        <v>41138</v>
      </c>
      <c r="AB5" s="34">
        <v>42301</v>
      </c>
      <c r="AC5" s="34">
        <v>40079</v>
      </c>
      <c r="AD5" s="34">
        <v>41584</v>
      </c>
      <c r="AE5" s="34">
        <v>39211</v>
      </c>
      <c r="AF5" s="34">
        <v>41618</v>
      </c>
      <c r="AG5" s="34">
        <v>43886</v>
      </c>
      <c r="AH5" s="34">
        <v>42268</v>
      </c>
      <c r="AI5" s="34">
        <v>41982</v>
      </c>
      <c r="AJ5" s="34">
        <v>40391</v>
      </c>
      <c r="AK5" s="34">
        <v>39398</v>
      </c>
      <c r="AL5" s="34">
        <v>37814</v>
      </c>
      <c r="AM5" s="34">
        <v>37672</v>
      </c>
      <c r="AN5" s="34">
        <v>44782</v>
      </c>
      <c r="AO5" s="34">
        <v>44230</v>
      </c>
      <c r="AP5" s="34">
        <v>41610</v>
      </c>
      <c r="AQ5" s="34">
        <v>40756</v>
      </c>
      <c r="AR5" s="34">
        <v>34301</v>
      </c>
      <c r="AS5" s="34">
        <v>37436</v>
      </c>
      <c r="AT5" s="34">
        <v>36965</v>
      </c>
      <c r="AU5" s="34">
        <v>40392</v>
      </c>
      <c r="AV5" s="34">
        <v>40439</v>
      </c>
      <c r="AW5" s="34">
        <v>38299</v>
      </c>
      <c r="AX5" s="34">
        <v>34868</v>
      </c>
      <c r="AY5" s="34">
        <v>32482</v>
      </c>
      <c r="AZ5" s="34">
        <v>33249</v>
      </c>
      <c r="BA5" s="34">
        <v>34272</v>
      </c>
      <c r="BB5" s="34">
        <v>41511</v>
      </c>
      <c r="BC5" s="34">
        <v>38313</v>
      </c>
      <c r="BD5" s="34">
        <v>39181</v>
      </c>
      <c r="BE5" s="34">
        <v>38211</v>
      </c>
      <c r="BF5" s="34">
        <v>36760</v>
      </c>
      <c r="BG5" s="34">
        <v>35583</v>
      </c>
      <c r="BH5" s="34">
        <v>38281</v>
      </c>
      <c r="BI5" s="34">
        <v>43990</v>
      </c>
      <c r="BJ5" s="34">
        <v>43535</v>
      </c>
      <c r="BK5" s="34">
        <v>36880</v>
      </c>
      <c r="BL5" s="34">
        <v>35658</v>
      </c>
      <c r="BM5" s="34">
        <v>36775</v>
      </c>
      <c r="BN5" s="34">
        <v>35526</v>
      </c>
      <c r="BO5" s="34">
        <v>37449</v>
      </c>
      <c r="BP5" s="34">
        <v>40968</v>
      </c>
      <c r="BQ5" s="34">
        <v>37984</v>
      </c>
      <c r="BR5" s="34">
        <v>37113</v>
      </c>
      <c r="BS5" s="34">
        <v>34828</v>
      </c>
      <c r="BT5" s="34">
        <v>33522</v>
      </c>
      <c r="BU5" s="34">
        <v>32363</v>
      </c>
      <c r="BV5" s="34">
        <v>29837</v>
      </c>
      <c r="BW5" s="34">
        <v>35300</v>
      </c>
      <c r="BX5" s="34">
        <v>31436</v>
      </c>
      <c r="BY5" s="34">
        <v>34743</v>
      </c>
      <c r="BZ5" s="34">
        <v>34494</v>
      </c>
      <c r="CA5" s="34">
        <v>34159</v>
      </c>
      <c r="CB5" s="34">
        <v>31856</v>
      </c>
      <c r="CC5" s="34">
        <v>31445</v>
      </c>
      <c r="CD5" s="34">
        <v>37490</v>
      </c>
      <c r="CE5" s="34">
        <v>37072</v>
      </c>
      <c r="CF5" s="34">
        <v>37576</v>
      </c>
      <c r="CG5" s="34">
        <v>44687</v>
      </c>
      <c r="CH5" s="34">
        <v>36842</v>
      </c>
      <c r="CI5" s="34">
        <v>34501</v>
      </c>
      <c r="CJ5" s="34">
        <v>30303</v>
      </c>
      <c r="CK5" s="34">
        <v>42282</v>
      </c>
      <c r="CL5" s="34">
        <v>40137</v>
      </c>
      <c r="CM5" s="34">
        <v>3354</v>
      </c>
      <c r="CN5" s="34">
        <v>6935</v>
      </c>
      <c r="CO5" s="34">
        <v>4152</v>
      </c>
      <c r="CP5" s="34">
        <v>3068</v>
      </c>
      <c r="CQ5" s="34">
        <v>2868</v>
      </c>
      <c r="CR5" s="34">
        <v>3744</v>
      </c>
      <c r="CS5" s="34">
        <v>5485</v>
      </c>
      <c r="CT5" s="34">
        <v>6267</v>
      </c>
      <c r="CU5" s="34">
        <v>6369</v>
      </c>
      <c r="CV5" s="34">
        <v>5666</v>
      </c>
      <c r="CW5" s="34">
        <v>5978</v>
      </c>
      <c r="CX5" s="34">
        <v>4257</v>
      </c>
      <c r="CY5" s="34">
        <v>6590</v>
      </c>
      <c r="CZ5" s="53">
        <v>9229</v>
      </c>
      <c r="DA5" s="53">
        <v>5374</v>
      </c>
    </row>
    <row r="6" spans="1:105" ht="15">
      <c r="A6" s="35" t="s">
        <v>35</v>
      </c>
      <c r="B6" s="9" t="s">
        <v>48</v>
      </c>
      <c r="C6" s="10"/>
      <c r="D6" s="16">
        <v>168084.42857142858</v>
      </c>
      <c r="E6" s="54">
        <v>135666.4</v>
      </c>
      <c r="F6" s="55" t="s">
        <v>61</v>
      </c>
      <c r="G6" s="56">
        <v>161466</v>
      </c>
      <c r="H6" s="56">
        <v>210595</v>
      </c>
      <c r="I6" s="56">
        <v>197759</v>
      </c>
      <c r="J6" s="56">
        <v>179944</v>
      </c>
      <c r="K6" s="56">
        <v>171306</v>
      </c>
      <c r="L6" s="56">
        <v>205092</v>
      </c>
      <c r="M6" s="56">
        <v>199363</v>
      </c>
      <c r="N6" s="56">
        <v>191007</v>
      </c>
      <c r="O6" s="56">
        <v>183324</v>
      </c>
      <c r="P6" s="56">
        <v>171643</v>
      </c>
      <c r="Q6" s="56">
        <v>162731</v>
      </c>
      <c r="R6" s="56">
        <v>167634</v>
      </c>
      <c r="S6" s="56">
        <v>182148</v>
      </c>
      <c r="T6" s="56">
        <v>175773</v>
      </c>
      <c r="U6" s="56">
        <v>180145</v>
      </c>
      <c r="V6" s="56">
        <v>186193</v>
      </c>
      <c r="W6" s="56">
        <v>163795</v>
      </c>
      <c r="X6" s="56">
        <v>157852</v>
      </c>
      <c r="Y6" s="56">
        <v>163647</v>
      </c>
      <c r="Z6" s="56">
        <v>190624</v>
      </c>
      <c r="AA6" s="56">
        <v>174613</v>
      </c>
      <c r="AB6" s="56">
        <v>170104</v>
      </c>
      <c r="AC6" s="56">
        <v>168415</v>
      </c>
      <c r="AD6" s="56">
        <v>173033</v>
      </c>
      <c r="AE6" s="56">
        <v>166588</v>
      </c>
      <c r="AF6" s="56">
        <v>175655</v>
      </c>
      <c r="AG6" s="56">
        <v>187355</v>
      </c>
      <c r="AH6" s="56">
        <v>184368</v>
      </c>
      <c r="AI6" s="56">
        <v>191394</v>
      </c>
      <c r="AJ6" s="56">
        <v>170183</v>
      </c>
      <c r="AK6" s="56">
        <v>164788</v>
      </c>
      <c r="AL6" s="56">
        <v>160250</v>
      </c>
      <c r="AM6" s="56">
        <v>161162</v>
      </c>
      <c r="AN6" s="56">
        <v>190760</v>
      </c>
      <c r="AO6" s="56">
        <v>192147</v>
      </c>
      <c r="AP6" s="56">
        <v>185895</v>
      </c>
      <c r="AQ6" s="56">
        <v>181920</v>
      </c>
      <c r="AR6" s="56">
        <v>158885</v>
      </c>
      <c r="AS6" s="56">
        <v>163665</v>
      </c>
      <c r="AT6" s="56">
        <v>164016</v>
      </c>
      <c r="AU6" s="56">
        <v>181247</v>
      </c>
      <c r="AV6" s="56">
        <v>182078</v>
      </c>
      <c r="AW6" s="56">
        <v>168996</v>
      </c>
      <c r="AX6" s="56">
        <v>150102</v>
      </c>
      <c r="AY6" s="56">
        <v>144129</v>
      </c>
      <c r="AZ6" s="56">
        <v>153395</v>
      </c>
      <c r="BA6" s="56">
        <v>149020</v>
      </c>
      <c r="BB6" s="56">
        <v>188315</v>
      </c>
      <c r="BC6" s="56">
        <v>175096</v>
      </c>
      <c r="BD6" s="56">
        <v>169899</v>
      </c>
      <c r="BE6" s="56">
        <v>164176</v>
      </c>
      <c r="BF6" s="56">
        <v>154744</v>
      </c>
      <c r="BG6" s="56">
        <v>147107</v>
      </c>
      <c r="BH6" s="56">
        <v>156542</v>
      </c>
      <c r="BI6" s="56">
        <v>180872</v>
      </c>
      <c r="BJ6" s="56">
        <v>186295</v>
      </c>
      <c r="BK6" s="56">
        <v>165614</v>
      </c>
      <c r="BL6" s="56">
        <v>158094</v>
      </c>
      <c r="BM6" s="56">
        <v>154247</v>
      </c>
      <c r="BN6" s="56">
        <v>148620</v>
      </c>
      <c r="BO6" s="56">
        <v>155684</v>
      </c>
      <c r="BP6" s="56">
        <v>171742</v>
      </c>
      <c r="BQ6" s="56">
        <v>149368</v>
      </c>
      <c r="BR6" s="56">
        <v>148511</v>
      </c>
      <c r="BS6" s="56">
        <v>155742</v>
      </c>
      <c r="BT6" s="56">
        <v>145708</v>
      </c>
      <c r="BU6" s="56">
        <v>142294</v>
      </c>
      <c r="BV6" s="56">
        <v>131627</v>
      </c>
      <c r="BW6" s="56">
        <v>150831</v>
      </c>
      <c r="BX6" s="56">
        <v>152218</v>
      </c>
      <c r="BY6" s="56">
        <v>152212</v>
      </c>
      <c r="BZ6" s="56">
        <v>154901</v>
      </c>
      <c r="CA6" s="56">
        <v>140871</v>
      </c>
      <c r="CB6" s="56">
        <v>138100</v>
      </c>
      <c r="CC6" s="56">
        <v>135531</v>
      </c>
      <c r="CD6" s="56">
        <v>164009</v>
      </c>
      <c r="CE6" s="56">
        <v>170061</v>
      </c>
      <c r="CF6" s="56">
        <v>188155</v>
      </c>
      <c r="CG6" s="56">
        <v>196065</v>
      </c>
      <c r="CH6" s="56">
        <v>153892</v>
      </c>
      <c r="CI6" s="56">
        <v>150978</v>
      </c>
      <c r="CJ6" s="56">
        <v>148844</v>
      </c>
      <c r="CK6" s="56">
        <v>177818</v>
      </c>
      <c r="CL6" s="56">
        <v>178105</v>
      </c>
      <c r="CM6" s="56">
        <v>86307</v>
      </c>
      <c r="CN6" s="56">
        <v>111585</v>
      </c>
      <c r="CO6" s="56">
        <v>129147</v>
      </c>
      <c r="CP6" s="56">
        <v>120065</v>
      </c>
      <c r="CQ6" s="56">
        <v>118921</v>
      </c>
      <c r="CR6" s="56">
        <v>160219</v>
      </c>
      <c r="CS6" s="56">
        <v>156392</v>
      </c>
      <c r="CT6" s="56">
        <v>158080</v>
      </c>
      <c r="CU6" s="56">
        <v>147671</v>
      </c>
      <c r="CV6" s="56">
        <v>126749</v>
      </c>
      <c r="CW6" s="56">
        <v>128679</v>
      </c>
      <c r="CX6" s="56">
        <v>128845</v>
      </c>
      <c r="CY6" s="56">
        <v>159763</v>
      </c>
      <c r="CZ6" s="57">
        <v>159186</v>
      </c>
      <c r="DA6" s="57">
        <v>143387</v>
      </c>
    </row>
    <row r="9" spans="1:105" ht="18">
      <c r="B9" s="15" t="s">
        <v>37</v>
      </c>
      <c r="C9" s="5" t="s">
        <v>0</v>
      </c>
      <c r="D9" s="11" t="s">
        <v>43</v>
      </c>
      <c r="E9" s="5" t="s">
        <v>44</v>
      </c>
      <c r="F9" s="40" t="s">
        <v>1</v>
      </c>
      <c r="G9" s="6">
        <v>41640</v>
      </c>
      <c r="H9" s="6">
        <v>41641</v>
      </c>
      <c r="I9" s="6">
        <v>41642</v>
      </c>
      <c r="J9" s="6">
        <v>41643</v>
      </c>
      <c r="K9" s="6">
        <v>41644</v>
      </c>
      <c r="L9" s="6">
        <v>41645</v>
      </c>
      <c r="M9" s="6">
        <v>41646</v>
      </c>
      <c r="N9" s="6">
        <v>41647</v>
      </c>
      <c r="O9" s="6">
        <v>41648</v>
      </c>
      <c r="P9" s="6">
        <v>41649</v>
      </c>
      <c r="Q9" s="6">
        <v>41650</v>
      </c>
      <c r="R9" s="6">
        <v>41651</v>
      </c>
      <c r="S9" s="6">
        <v>41652</v>
      </c>
      <c r="T9" s="6">
        <v>41653</v>
      </c>
      <c r="U9" s="6">
        <v>41654</v>
      </c>
      <c r="V9" s="6">
        <v>41655</v>
      </c>
      <c r="W9" s="6">
        <v>41656</v>
      </c>
      <c r="X9" s="6">
        <v>41657</v>
      </c>
      <c r="Y9" s="6">
        <v>41658</v>
      </c>
      <c r="Z9" s="6">
        <v>41659</v>
      </c>
      <c r="AA9" s="6">
        <v>41660</v>
      </c>
      <c r="AB9" s="6">
        <v>41661</v>
      </c>
      <c r="AC9" s="6">
        <v>41662</v>
      </c>
      <c r="AD9" s="6">
        <v>41663</v>
      </c>
      <c r="AE9" s="6">
        <v>41664</v>
      </c>
      <c r="AF9" s="6">
        <v>41665</v>
      </c>
      <c r="AG9" s="6">
        <v>41666</v>
      </c>
      <c r="AH9" s="6">
        <v>41667</v>
      </c>
      <c r="AI9" s="6">
        <v>41668</v>
      </c>
      <c r="AJ9" s="6">
        <v>41669</v>
      </c>
      <c r="AK9" s="6">
        <v>41670</v>
      </c>
      <c r="AL9" s="6">
        <v>41671</v>
      </c>
      <c r="AM9" s="6">
        <v>41672</v>
      </c>
      <c r="AN9" s="6">
        <v>41673</v>
      </c>
      <c r="AO9" s="6">
        <v>41674</v>
      </c>
      <c r="AP9" s="6">
        <v>41675</v>
      </c>
      <c r="AQ9" s="6">
        <v>41676</v>
      </c>
      <c r="AR9" s="6">
        <v>41677</v>
      </c>
      <c r="AS9" s="6">
        <v>41678</v>
      </c>
      <c r="AT9" s="6">
        <v>41679</v>
      </c>
      <c r="AU9" s="6">
        <v>41680</v>
      </c>
      <c r="AV9" s="6">
        <v>41681</v>
      </c>
      <c r="AW9" s="6">
        <v>41682</v>
      </c>
      <c r="AX9" s="6">
        <v>41683</v>
      </c>
      <c r="AY9" s="6">
        <v>41684</v>
      </c>
      <c r="AZ9" s="6">
        <v>41685</v>
      </c>
      <c r="BA9" s="6">
        <v>41686</v>
      </c>
      <c r="BB9" s="6">
        <v>41687</v>
      </c>
      <c r="BC9" s="6">
        <v>41688</v>
      </c>
      <c r="BD9" s="6">
        <v>41689</v>
      </c>
      <c r="BE9" s="6">
        <v>41690</v>
      </c>
      <c r="BF9" s="6">
        <v>41691</v>
      </c>
      <c r="BG9" s="6">
        <v>41692</v>
      </c>
      <c r="BH9" s="6">
        <v>41693</v>
      </c>
      <c r="BI9" s="6">
        <v>41694</v>
      </c>
      <c r="BJ9" s="6">
        <v>41695</v>
      </c>
      <c r="BK9" s="6">
        <v>41696</v>
      </c>
      <c r="BL9" s="6">
        <v>41697</v>
      </c>
      <c r="BM9" s="6">
        <v>41698</v>
      </c>
      <c r="BN9" s="6">
        <v>41699</v>
      </c>
      <c r="BO9" s="6">
        <v>41700</v>
      </c>
      <c r="BP9" s="6">
        <v>41701</v>
      </c>
      <c r="BQ9" s="6">
        <v>41702</v>
      </c>
      <c r="BR9" s="6">
        <v>41703</v>
      </c>
      <c r="BS9" s="6">
        <v>41704</v>
      </c>
      <c r="BT9" s="6">
        <v>41705</v>
      </c>
      <c r="BU9" s="6">
        <v>41706</v>
      </c>
      <c r="BV9" s="6">
        <v>41707</v>
      </c>
      <c r="BW9" s="6">
        <v>41708</v>
      </c>
      <c r="BX9" s="6">
        <v>41709</v>
      </c>
      <c r="BY9" s="6">
        <v>41710</v>
      </c>
      <c r="BZ9" s="6">
        <v>41711</v>
      </c>
      <c r="CA9" s="6">
        <v>41712</v>
      </c>
      <c r="CB9" s="6">
        <v>41713</v>
      </c>
      <c r="CC9" s="6">
        <v>41714</v>
      </c>
      <c r="CD9" s="6">
        <v>41715</v>
      </c>
      <c r="CE9" s="6">
        <v>41716</v>
      </c>
      <c r="CF9" s="6">
        <v>41717</v>
      </c>
      <c r="CG9" s="6">
        <v>41718</v>
      </c>
      <c r="CH9" s="6">
        <v>41719</v>
      </c>
      <c r="CI9" s="6">
        <v>41720</v>
      </c>
      <c r="CJ9" s="6">
        <v>41721</v>
      </c>
      <c r="CK9" s="6">
        <v>41722</v>
      </c>
      <c r="CL9" s="6">
        <v>41723</v>
      </c>
      <c r="CM9" s="6">
        <v>41724</v>
      </c>
      <c r="CN9" s="6">
        <v>41725</v>
      </c>
      <c r="CO9" s="6">
        <v>41726</v>
      </c>
      <c r="CP9" s="6">
        <v>41727</v>
      </c>
      <c r="CQ9" s="6">
        <v>41728</v>
      </c>
      <c r="CR9" s="6">
        <v>41729</v>
      </c>
      <c r="CS9" s="6">
        <v>41730</v>
      </c>
      <c r="CT9" s="6">
        <v>41731</v>
      </c>
      <c r="CU9" s="6">
        <v>41732</v>
      </c>
      <c r="CV9" s="6">
        <v>41733</v>
      </c>
      <c r="CW9" s="6">
        <v>41734</v>
      </c>
      <c r="CX9" s="6">
        <v>41735</v>
      </c>
      <c r="CY9" s="6">
        <v>41736</v>
      </c>
      <c r="CZ9" s="6">
        <v>41737</v>
      </c>
      <c r="DA9" s="6">
        <v>41738</v>
      </c>
    </row>
    <row r="10" spans="1:105" ht="15">
      <c r="A10" s="36" t="s">
        <v>14</v>
      </c>
      <c r="B10" s="8" t="s">
        <v>49</v>
      </c>
      <c r="C10" s="3"/>
      <c r="D10" s="12">
        <v>429.22619047619048</v>
      </c>
      <c r="E10" s="29">
        <v>890.5333333333333</v>
      </c>
      <c r="F10" s="38" t="s">
        <v>62</v>
      </c>
      <c r="G10" s="52">
        <v>260</v>
      </c>
      <c r="H10" s="49">
        <v>426</v>
      </c>
      <c r="I10" s="49">
        <v>268</v>
      </c>
      <c r="J10" s="49">
        <v>319</v>
      </c>
      <c r="K10" s="49">
        <v>293</v>
      </c>
      <c r="L10" s="49">
        <v>410</v>
      </c>
      <c r="M10" s="49">
        <v>412</v>
      </c>
      <c r="N10" s="49">
        <v>418</v>
      </c>
      <c r="O10" s="49">
        <v>359</v>
      </c>
      <c r="P10" s="49">
        <v>340</v>
      </c>
      <c r="Q10" s="49">
        <v>266</v>
      </c>
      <c r="R10" s="49">
        <v>295</v>
      </c>
      <c r="S10" s="49">
        <v>400</v>
      </c>
      <c r="T10" s="49">
        <v>434</v>
      </c>
      <c r="U10" s="49">
        <v>337</v>
      </c>
      <c r="V10" s="49">
        <v>318</v>
      </c>
      <c r="W10" s="49">
        <v>364</v>
      </c>
      <c r="X10" s="49">
        <v>246</v>
      </c>
      <c r="Y10" s="49">
        <v>306</v>
      </c>
      <c r="Z10" s="49">
        <v>305</v>
      </c>
      <c r="AA10" s="49">
        <v>337</v>
      </c>
      <c r="AB10" s="49">
        <v>244</v>
      </c>
      <c r="AC10" s="49">
        <v>406</v>
      </c>
      <c r="AD10" s="49">
        <v>449</v>
      </c>
      <c r="AE10" s="49">
        <v>356</v>
      </c>
      <c r="AF10" s="49">
        <v>324</v>
      </c>
      <c r="AG10" s="49">
        <v>493</v>
      </c>
      <c r="AH10" s="49">
        <v>504</v>
      </c>
      <c r="AI10" s="49">
        <v>534</v>
      </c>
      <c r="AJ10" s="49">
        <v>450</v>
      </c>
      <c r="AK10" s="49">
        <v>524</v>
      </c>
      <c r="AL10" s="49">
        <v>433</v>
      </c>
      <c r="AM10" s="49">
        <v>436</v>
      </c>
      <c r="AN10" s="49">
        <v>455</v>
      </c>
      <c r="AO10" s="49">
        <v>406</v>
      </c>
      <c r="AP10" s="49">
        <v>525</v>
      </c>
      <c r="AQ10" s="49">
        <v>422</v>
      </c>
      <c r="AR10" s="49">
        <v>464</v>
      </c>
      <c r="AS10" s="49">
        <v>409</v>
      </c>
      <c r="AT10" s="49">
        <v>434</v>
      </c>
      <c r="AU10" s="49">
        <v>522</v>
      </c>
      <c r="AV10" s="49">
        <v>438</v>
      </c>
      <c r="AW10" s="49">
        <v>349</v>
      </c>
      <c r="AX10" s="49">
        <v>381</v>
      </c>
      <c r="AY10" s="49">
        <v>340</v>
      </c>
      <c r="AZ10" s="49">
        <v>343</v>
      </c>
      <c r="BA10" s="49">
        <v>330</v>
      </c>
      <c r="BB10" s="49">
        <v>452</v>
      </c>
      <c r="BC10" s="49">
        <v>482</v>
      </c>
      <c r="BD10" s="49">
        <v>413</v>
      </c>
      <c r="BE10" s="49">
        <v>469</v>
      </c>
      <c r="BF10" s="49">
        <v>471</v>
      </c>
      <c r="BG10" s="49">
        <v>389</v>
      </c>
      <c r="BH10" s="49">
        <v>443</v>
      </c>
      <c r="BI10" s="49">
        <v>505</v>
      </c>
      <c r="BJ10" s="49">
        <v>643</v>
      </c>
      <c r="BK10" s="49">
        <v>546</v>
      </c>
      <c r="BL10" s="49">
        <v>545</v>
      </c>
      <c r="BM10" s="49">
        <v>546</v>
      </c>
      <c r="BN10" s="49">
        <v>402</v>
      </c>
      <c r="BO10" s="49">
        <v>462</v>
      </c>
      <c r="BP10" s="49">
        <v>557</v>
      </c>
      <c r="BQ10" s="49">
        <v>502</v>
      </c>
      <c r="BR10" s="49">
        <v>485</v>
      </c>
      <c r="BS10" s="49">
        <v>520</v>
      </c>
      <c r="BT10" s="49">
        <v>458</v>
      </c>
      <c r="BU10" s="49">
        <v>425</v>
      </c>
      <c r="BV10" s="49">
        <v>389</v>
      </c>
      <c r="BW10" s="49">
        <v>424</v>
      </c>
      <c r="BX10" s="49">
        <v>549</v>
      </c>
      <c r="BY10" s="49">
        <v>460</v>
      </c>
      <c r="BZ10" s="49">
        <v>496</v>
      </c>
      <c r="CA10" s="49">
        <v>371</v>
      </c>
      <c r="CB10" s="49">
        <v>387</v>
      </c>
      <c r="CC10" s="49">
        <v>351</v>
      </c>
      <c r="CD10" s="49">
        <v>530</v>
      </c>
      <c r="CE10" s="49">
        <v>655</v>
      </c>
      <c r="CF10" s="49">
        <v>420</v>
      </c>
      <c r="CG10" s="49">
        <v>633</v>
      </c>
      <c r="CH10" s="49">
        <v>556</v>
      </c>
      <c r="CI10" s="49">
        <v>414</v>
      </c>
      <c r="CJ10" s="49">
        <v>461</v>
      </c>
      <c r="CK10" s="49">
        <v>601</v>
      </c>
      <c r="CL10" s="49">
        <v>559</v>
      </c>
      <c r="CM10" s="49">
        <v>509</v>
      </c>
      <c r="CN10" s="49">
        <v>858</v>
      </c>
      <c r="CO10" s="49">
        <v>722</v>
      </c>
      <c r="CP10" s="49">
        <v>550</v>
      </c>
      <c r="CQ10" s="49">
        <v>82</v>
      </c>
      <c r="CR10" s="49">
        <v>795</v>
      </c>
      <c r="CS10" s="49">
        <v>974</v>
      </c>
      <c r="CT10" s="49">
        <v>1079</v>
      </c>
      <c r="CU10" s="49">
        <v>1251</v>
      </c>
      <c r="CV10" s="49">
        <v>1169</v>
      </c>
      <c r="CW10" s="49">
        <v>881</v>
      </c>
      <c r="CX10" s="49">
        <v>713</v>
      </c>
      <c r="CY10" s="49">
        <v>1379</v>
      </c>
      <c r="CZ10" s="49">
        <v>1476</v>
      </c>
      <c r="DA10" s="49">
        <v>920</v>
      </c>
    </row>
    <row r="11" spans="1:105" ht="15">
      <c r="A11" s="35" t="s">
        <v>21</v>
      </c>
      <c r="B11" s="8" t="s">
        <v>50</v>
      </c>
      <c r="C11" s="3"/>
      <c r="D11" s="12">
        <v>347</v>
      </c>
      <c r="E11" s="29">
        <v>805.86666666666667</v>
      </c>
      <c r="F11" s="38" t="s">
        <v>63</v>
      </c>
      <c r="G11" s="52">
        <v>500</v>
      </c>
      <c r="H11" s="49">
        <v>387</v>
      </c>
      <c r="I11" s="49">
        <v>10</v>
      </c>
      <c r="J11" s="49">
        <v>18</v>
      </c>
      <c r="K11" s="49">
        <v>9</v>
      </c>
      <c r="L11" s="49">
        <v>997</v>
      </c>
      <c r="M11" s="49">
        <v>399</v>
      </c>
      <c r="N11" s="49">
        <v>526</v>
      </c>
      <c r="O11" s="49">
        <v>269</v>
      </c>
      <c r="P11" s="49">
        <v>375</v>
      </c>
      <c r="Q11" s="49">
        <v>10</v>
      </c>
      <c r="R11" s="49">
        <v>17</v>
      </c>
      <c r="S11" s="49">
        <v>896</v>
      </c>
      <c r="T11" s="49">
        <v>342</v>
      </c>
      <c r="U11" s="49">
        <v>388</v>
      </c>
      <c r="V11" s="49">
        <v>335</v>
      </c>
      <c r="W11" s="49">
        <v>384</v>
      </c>
      <c r="X11" s="49">
        <v>8</v>
      </c>
      <c r="Y11" s="49">
        <v>8</v>
      </c>
      <c r="Z11" s="49">
        <v>1084</v>
      </c>
      <c r="AA11" s="49">
        <v>372</v>
      </c>
      <c r="AB11" s="49">
        <v>326</v>
      </c>
      <c r="AC11" s="49">
        <v>326</v>
      </c>
      <c r="AD11" s="49">
        <v>351</v>
      </c>
      <c r="AE11" s="49">
        <v>14</v>
      </c>
      <c r="AF11" s="49">
        <v>9</v>
      </c>
      <c r="AG11" s="49">
        <v>965</v>
      </c>
      <c r="AH11" s="49">
        <v>361</v>
      </c>
      <c r="AI11" s="49">
        <v>391</v>
      </c>
      <c r="AJ11" s="49">
        <v>311</v>
      </c>
      <c r="AK11" s="49">
        <v>344</v>
      </c>
      <c r="AL11" s="49">
        <v>9</v>
      </c>
      <c r="AM11" s="49">
        <v>10</v>
      </c>
      <c r="AN11" s="49">
        <v>14</v>
      </c>
      <c r="AO11" s="49">
        <v>9</v>
      </c>
      <c r="AP11" s="49">
        <v>1650</v>
      </c>
      <c r="AQ11" s="49">
        <v>445</v>
      </c>
      <c r="AR11" s="49">
        <v>361</v>
      </c>
      <c r="AS11" s="49">
        <v>6</v>
      </c>
      <c r="AT11" s="49">
        <v>7</v>
      </c>
      <c r="AU11" s="49">
        <v>930</v>
      </c>
      <c r="AV11" s="49">
        <v>358</v>
      </c>
      <c r="AW11" s="49">
        <v>373</v>
      </c>
      <c r="AX11" s="49">
        <v>328</v>
      </c>
      <c r="AY11" s="49">
        <v>311</v>
      </c>
      <c r="AZ11" s="49">
        <v>4</v>
      </c>
      <c r="BA11" s="49">
        <v>3</v>
      </c>
      <c r="BB11" s="49">
        <v>873</v>
      </c>
      <c r="BC11" s="49">
        <v>344</v>
      </c>
      <c r="BD11" s="49">
        <v>350</v>
      </c>
      <c r="BE11" s="49">
        <v>362</v>
      </c>
      <c r="BF11" s="49">
        <v>377</v>
      </c>
      <c r="BG11" s="49">
        <v>4</v>
      </c>
      <c r="BH11" s="49">
        <v>2</v>
      </c>
      <c r="BI11" s="49">
        <v>863</v>
      </c>
      <c r="BJ11" s="49">
        <v>350</v>
      </c>
      <c r="BK11" s="49">
        <v>384</v>
      </c>
      <c r="BL11" s="49">
        <v>375</v>
      </c>
      <c r="BM11" s="49">
        <v>325</v>
      </c>
      <c r="BN11" s="49">
        <v>4</v>
      </c>
      <c r="BO11" s="49">
        <v>8</v>
      </c>
      <c r="BP11" s="49">
        <v>974</v>
      </c>
      <c r="BQ11" s="49">
        <v>352</v>
      </c>
      <c r="BR11" s="49">
        <v>370</v>
      </c>
      <c r="BS11" s="49">
        <v>368</v>
      </c>
      <c r="BT11" s="49">
        <v>336</v>
      </c>
      <c r="BU11" s="49">
        <v>11</v>
      </c>
      <c r="BV11" s="49">
        <v>4</v>
      </c>
      <c r="BW11" s="49">
        <v>973</v>
      </c>
      <c r="BX11" s="49">
        <v>308</v>
      </c>
      <c r="BY11" s="49">
        <v>373</v>
      </c>
      <c r="BZ11" s="49">
        <v>399</v>
      </c>
      <c r="CA11" s="49">
        <v>441</v>
      </c>
      <c r="CB11" s="49">
        <v>10</v>
      </c>
      <c r="CC11" s="49">
        <v>7</v>
      </c>
      <c r="CD11" s="49">
        <v>951</v>
      </c>
      <c r="CE11" s="49">
        <v>359</v>
      </c>
      <c r="CF11" s="49">
        <v>412</v>
      </c>
      <c r="CG11" s="49">
        <v>385</v>
      </c>
      <c r="CH11" s="49">
        <v>496</v>
      </c>
      <c r="CI11" s="49">
        <v>10</v>
      </c>
      <c r="CJ11" s="49">
        <v>16</v>
      </c>
      <c r="CK11" s="49">
        <v>1035</v>
      </c>
      <c r="CL11" s="49">
        <v>387</v>
      </c>
      <c r="CM11" s="49">
        <v>312</v>
      </c>
      <c r="CN11" s="49">
        <v>701</v>
      </c>
      <c r="CO11" s="49">
        <v>903</v>
      </c>
      <c r="CP11" s="49">
        <v>2</v>
      </c>
      <c r="CQ11" s="49">
        <v>0</v>
      </c>
      <c r="CR11" s="49">
        <v>2811</v>
      </c>
      <c r="CS11" s="49">
        <v>1326</v>
      </c>
      <c r="CT11" s="49">
        <v>776</v>
      </c>
      <c r="CU11" s="49">
        <v>713</v>
      </c>
      <c r="CV11" s="49">
        <v>843</v>
      </c>
      <c r="CW11" s="49">
        <v>10</v>
      </c>
      <c r="CX11" s="49">
        <v>14</v>
      </c>
      <c r="CY11" s="49">
        <v>2024</v>
      </c>
      <c r="CZ11" s="49">
        <v>856</v>
      </c>
      <c r="DA11" s="49">
        <v>797</v>
      </c>
    </row>
    <row r="12" spans="1:105" ht="15">
      <c r="B12" s="8" t="s">
        <v>2</v>
      </c>
      <c r="C12" s="3"/>
      <c r="D12" s="12">
        <v>776.22619047619048</v>
      </c>
      <c r="E12" s="29">
        <v>1696.4</v>
      </c>
      <c r="F12" s="38" t="s">
        <v>64</v>
      </c>
      <c r="G12" s="43">
        <v>760</v>
      </c>
      <c r="H12" s="44">
        <v>813</v>
      </c>
      <c r="I12" s="44">
        <v>278</v>
      </c>
      <c r="J12" s="44">
        <v>337</v>
      </c>
      <c r="K12" s="44">
        <v>302</v>
      </c>
      <c r="L12" s="44">
        <v>1407</v>
      </c>
      <c r="M12" s="44">
        <v>811</v>
      </c>
      <c r="N12" s="44">
        <v>944</v>
      </c>
      <c r="O12" s="44">
        <v>628</v>
      </c>
      <c r="P12" s="44">
        <v>715</v>
      </c>
      <c r="Q12" s="44">
        <v>276</v>
      </c>
      <c r="R12" s="44">
        <v>312</v>
      </c>
      <c r="S12" s="44">
        <v>1296</v>
      </c>
      <c r="T12" s="44">
        <v>776</v>
      </c>
      <c r="U12" s="44">
        <v>725</v>
      </c>
      <c r="V12" s="44">
        <v>653</v>
      </c>
      <c r="W12" s="44">
        <v>748</v>
      </c>
      <c r="X12" s="44">
        <v>254</v>
      </c>
      <c r="Y12" s="44">
        <v>314</v>
      </c>
      <c r="Z12" s="44">
        <v>1389</v>
      </c>
      <c r="AA12" s="44">
        <v>709</v>
      </c>
      <c r="AB12" s="44">
        <v>570</v>
      </c>
      <c r="AC12" s="44">
        <v>732</v>
      </c>
      <c r="AD12" s="44">
        <v>800</v>
      </c>
      <c r="AE12" s="44">
        <v>370</v>
      </c>
      <c r="AF12" s="44">
        <v>333</v>
      </c>
      <c r="AG12" s="44">
        <v>1458</v>
      </c>
      <c r="AH12" s="44">
        <v>865</v>
      </c>
      <c r="AI12" s="44">
        <v>925</v>
      </c>
      <c r="AJ12" s="44">
        <v>761</v>
      </c>
      <c r="AK12" s="44">
        <v>868</v>
      </c>
      <c r="AL12" s="44">
        <v>442</v>
      </c>
      <c r="AM12" s="44">
        <v>446</v>
      </c>
      <c r="AN12" s="44">
        <v>469</v>
      </c>
      <c r="AO12" s="44">
        <v>415</v>
      </c>
      <c r="AP12" s="44">
        <v>2175</v>
      </c>
      <c r="AQ12" s="44">
        <v>867</v>
      </c>
      <c r="AR12" s="44">
        <v>825</v>
      </c>
      <c r="AS12" s="44">
        <v>415</v>
      </c>
      <c r="AT12" s="44">
        <v>441</v>
      </c>
      <c r="AU12" s="44">
        <v>1452</v>
      </c>
      <c r="AV12" s="44">
        <v>796</v>
      </c>
      <c r="AW12" s="44">
        <v>722</v>
      </c>
      <c r="AX12" s="44">
        <v>709</v>
      </c>
      <c r="AY12" s="44">
        <v>651</v>
      </c>
      <c r="AZ12" s="44">
        <v>347</v>
      </c>
      <c r="BA12" s="44">
        <v>333</v>
      </c>
      <c r="BB12" s="44">
        <v>1325</v>
      </c>
      <c r="BC12" s="44">
        <v>826</v>
      </c>
      <c r="BD12" s="44">
        <v>763</v>
      </c>
      <c r="BE12" s="44">
        <v>831</v>
      </c>
      <c r="BF12" s="44">
        <v>848</v>
      </c>
      <c r="BG12" s="44">
        <v>393</v>
      </c>
      <c r="BH12" s="44">
        <v>445</v>
      </c>
      <c r="BI12" s="44">
        <v>1368</v>
      </c>
      <c r="BJ12" s="44">
        <v>993</v>
      </c>
      <c r="BK12" s="44">
        <v>930</v>
      </c>
      <c r="BL12" s="44">
        <v>920</v>
      </c>
      <c r="BM12" s="44">
        <v>871</v>
      </c>
      <c r="BN12" s="44">
        <v>406</v>
      </c>
      <c r="BO12" s="44">
        <v>470</v>
      </c>
      <c r="BP12" s="44">
        <v>1531</v>
      </c>
      <c r="BQ12" s="44">
        <v>854</v>
      </c>
      <c r="BR12" s="44">
        <v>855</v>
      </c>
      <c r="BS12" s="44">
        <v>888</v>
      </c>
      <c r="BT12" s="44">
        <v>794</v>
      </c>
      <c r="BU12" s="44">
        <v>436</v>
      </c>
      <c r="BV12" s="44">
        <v>393</v>
      </c>
      <c r="BW12" s="44">
        <v>1397</v>
      </c>
      <c r="BX12" s="44">
        <v>857</v>
      </c>
      <c r="BY12" s="44">
        <v>833</v>
      </c>
      <c r="BZ12" s="44">
        <v>895</v>
      </c>
      <c r="CA12" s="44">
        <v>812</v>
      </c>
      <c r="CB12" s="44">
        <v>397</v>
      </c>
      <c r="CC12" s="44">
        <v>358</v>
      </c>
      <c r="CD12" s="44">
        <v>1481</v>
      </c>
      <c r="CE12" s="44">
        <v>1014</v>
      </c>
      <c r="CF12" s="44">
        <v>832</v>
      </c>
      <c r="CG12" s="44">
        <v>1018</v>
      </c>
      <c r="CH12" s="44">
        <v>1052</v>
      </c>
      <c r="CI12" s="44">
        <v>424</v>
      </c>
      <c r="CJ12" s="44">
        <v>477</v>
      </c>
      <c r="CK12" s="44">
        <v>1636</v>
      </c>
      <c r="CL12" s="44">
        <v>946</v>
      </c>
      <c r="CM12" s="44">
        <v>821</v>
      </c>
      <c r="CN12" s="44">
        <v>1559</v>
      </c>
      <c r="CO12" s="44">
        <v>1625</v>
      </c>
      <c r="CP12" s="44">
        <v>552</v>
      </c>
      <c r="CQ12" s="44">
        <v>82</v>
      </c>
      <c r="CR12" s="44">
        <v>3606</v>
      </c>
      <c r="CS12" s="44">
        <v>2300</v>
      </c>
      <c r="CT12" s="44">
        <v>1855</v>
      </c>
      <c r="CU12" s="44">
        <v>1964</v>
      </c>
      <c r="CV12" s="44">
        <v>2012</v>
      </c>
      <c r="CW12" s="44">
        <v>891</v>
      </c>
      <c r="CX12" s="44">
        <v>727</v>
      </c>
      <c r="CY12" s="44">
        <v>3403</v>
      </c>
      <c r="CZ12" s="44">
        <v>2332</v>
      </c>
      <c r="DA12" s="44">
        <v>1717</v>
      </c>
    </row>
    <row r="13" spans="1:105">
      <c r="B13" s="8"/>
      <c r="C13" s="3"/>
      <c r="D13" s="8"/>
      <c r="E13" s="3"/>
      <c r="F13" s="39"/>
      <c r="G13" s="52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</row>
    <row r="14" spans="1:105" ht="15">
      <c r="B14" s="8" t="s">
        <v>51</v>
      </c>
      <c r="C14" s="3"/>
      <c r="D14" s="13">
        <v>6.9627195361829696E-3</v>
      </c>
      <c r="E14" s="30">
        <v>6.9689544739877868E-3</v>
      </c>
      <c r="F14" s="38" t="s">
        <v>65</v>
      </c>
      <c r="G14" s="47">
        <v>5.1019406997507896E-3</v>
      </c>
      <c r="H14" s="48">
        <v>6.1518910566522736E-3</v>
      </c>
      <c r="I14" s="48">
        <v>4.4323895210373115E-3</v>
      </c>
      <c r="J14" s="48">
        <v>5.3446369332841876E-3</v>
      </c>
      <c r="K14" s="48">
        <v>5.1709228244180509E-3</v>
      </c>
      <c r="L14" s="48">
        <v>6.0961103842036395E-3</v>
      </c>
      <c r="M14" s="48">
        <v>6.1790422484514903E-3</v>
      </c>
      <c r="N14" s="48">
        <v>7.3014375796957151E-3</v>
      </c>
      <c r="O14" s="48">
        <v>5.8894940612901113E-3</v>
      </c>
      <c r="P14" s="48">
        <v>5.9308877143405374E-3</v>
      </c>
      <c r="Q14" s="48">
        <v>4.9408399427902745E-3</v>
      </c>
      <c r="R14" s="48">
        <v>5.1970473724080824E-3</v>
      </c>
      <c r="S14" s="48">
        <v>6.7207688559571214E-3</v>
      </c>
      <c r="T14" s="48">
        <v>7.2356246144612462E-3</v>
      </c>
      <c r="U14" s="48">
        <v>5.6523708089431576E-3</v>
      </c>
      <c r="V14" s="48">
        <v>5.3926639420712576E-3</v>
      </c>
      <c r="W14" s="48">
        <v>6.6949916312604605E-3</v>
      </c>
      <c r="X14" s="48">
        <v>4.6529222621524494E-3</v>
      </c>
      <c r="Y14" s="48">
        <v>5.2857957195418977E-3</v>
      </c>
      <c r="Z14" s="48">
        <v>4.3624401058428089E-3</v>
      </c>
      <c r="AA14" s="48">
        <v>5.8625008698072511E-3</v>
      </c>
      <c r="AB14" s="48">
        <v>5.2000085246041387E-3</v>
      </c>
      <c r="AC14" s="48">
        <v>7.1905495634309192E-3</v>
      </c>
      <c r="AD14" s="48">
        <v>6.9627516049995345E-3</v>
      </c>
      <c r="AE14" s="48">
        <v>5.718967372969847E-3</v>
      </c>
      <c r="AF14" s="48">
        <v>5.0936188275244069E-3</v>
      </c>
      <c r="AG14" s="48">
        <v>7.1436851562047179E-3</v>
      </c>
      <c r="AH14" s="48">
        <v>7.3367785137200669E-3</v>
      </c>
      <c r="AI14" s="48">
        <v>6.9759239180132984E-3</v>
      </c>
      <c r="AJ14" s="48">
        <v>7.2869773617903295E-3</v>
      </c>
      <c r="AK14" s="48">
        <v>8.7285326403811238E-3</v>
      </c>
      <c r="AL14" s="48">
        <v>7.5078459591143166E-3</v>
      </c>
      <c r="AM14" s="48">
        <v>7.5526607538802665E-3</v>
      </c>
      <c r="AN14" s="48">
        <v>6.3853375808692481E-3</v>
      </c>
      <c r="AO14" s="48">
        <v>5.6178220561782207E-3</v>
      </c>
      <c r="AP14" s="48">
        <v>7.5225677031093277E-3</v>
      </c>
      <c r="AQ14" s="48">
        <v>6.0929829627490613E-3</v>
      </c>
      <c r="AR14" s="48">
        <v>7.5280680122006621E-3</v>
      </c>
      <c r="AS14" s="48">
        <v>6.6242327065416324E-3</v>
      </c>
      <c r="AT14" s="48">
        <v>7.0083648225301165E-3</v>
      </c>
      <c r="AU14" s="48">
        <v>7.6407388975087091E-3</v>
      </c>
      <c r="AV14" s="48">
        <v>6.350034794711204E-3</v>
      </c>
      <c r="AW14" s="48">
        <v>5.7473157236018705E-3</v>
      </c>
      <c r="AX14" s="48">
        <v>7.127490412496492E-3</v>
      </c>
      <c r="AY14" s="48">
        <v>6.2770003323117827E-3</v>
      </c>
      <c r="AZ14" s="48">
        <v>6.0018548006089342E-3</v>
      </c>
      <c r="BA14" s="48">
        <v>6.0600495822238547E-3</v>
      </c>
      <c r="BB14" s="48">
        <v>6.8439222336624068E-3</v>
      </c>
      <c r="BC14" s="48">
        <v>7.4305887431205392E-3</v>
      </c>
      <c r="BD14" s="48">
        <v>7.0435746567749638E-3</v>
      </c>
      <c r="BE14" s="48">
        <v>7.5918221992003496E-3</v>
      </c>
      <c r="BF14" s="48">
        <v>8.2335460187046589E-3</v>
      </c>
      <c r="BG14" s="48">
        <v>7.1445626021635717E-3</v>
      </c>
      <c r="BH14" s="48">
        <v>7.7220750244038489E-3</v>
      </c>
      <c r="BI14" s="48">
        <v>7.7725789570892078E-3</v>
      </c>
      <c r="BJ14" s="48">
        <v>8.9858434534706589E-3</v>
      </c>
      <c r="BK14" s="48">
        <v>8.8871526930025882E-3</v>
      </c>
      <c r="BL14" s="48">
        <v>9.246220925300714E-3</v>
      </c>
      <c r="BM14" s="48">
        <v>9.3336524325617967E-3</v>
      </c>
      <c r="BN14" s="48">
        <v>7.0045826000592424E-3</v>
      </c>
      <c r="BO14" s="48">
        <v>8.0212511068284802E-3</v>
      </c>
      <c r="BP14" s="48">
        <v>8.6989114647592573E-3</v>
      </c>
      <c r="BQ14" s="48">
        <v>9.9352821263878725E-3</v>
      </c>
      <c r="BR14" s="48">
        <v>9.9636378577151428E-3</v>
      </c>
      <c r="BS14" s="48">
        <v>8.496037905399885E-3</v>
      </c>
      <c r="BT14" s="48">
        <v>8.0394600572241039E-3</v>
      </c>
      <c r="BU14" s="48">
        <v>7.4582338902147967E-3</v>
      </c>
      <c r="BV14" s="48">
        <v>7.404164604667098E-3</v>
      </c>
      <c r="BW14" s="48">
        <v>8.1979891724671301E-3</v>
      </c>
      <c r="BX14" s="48">
        <v>8.7617102092277244E-3</v>
      </c>
      <c r="BY14" s="48">
        <v>7.7343421605716688E-3</v>
      </c>
      <c r="BZ14" s="48">
        <v>7.6714871239656635E-3</v>
      </c>
      <c r="CA14" s="48">
        <v>6.7716794129994342E-3</v>
      </c>
      <c r="CB14" s="48">
        <v>6.8693753661004317E-3</v>
      </c>
      <c r="CC14" s="48">
        <v>6.405693950177936E-3</v>
      </c>
      <c r="CD14" s="48">
        <v>7.974001745253213E-3</v>
      </c>
      <c r="CE14" s="48">
        <v>9.2217153798502E-3</v>
      </c>
      <c r="CF14" s="48">
        <v>4.8525181102908044E-3</v>
      </c>
      <c r="CG14" s="48">
        <v>6.9058814544899136E-3</v>
      </c>
      <c r="CH14" s="48">
        <v>8.6064114669597395E-3</v>
      </c>
      <c r="CI14" s="48">
        <v>6.5146579804560263E-3</v>
      </c>
      <c r="CJ14" s="48">
        <v>7.1685145158531466E-3</v>
      </c>
      <c r="CK14" s="48">
        <v>8.0802377015017687E-3</v>
      </c>
      <c r="CL14" s="48">
        <v>7.5962440038592725E-3</v>
      </c>
      <c r="CM14" s="48">
        <v>6.2152756578545696E-3</v>
      </c>
      <c r="CN14" s="48">
        <v>8.3137923683649535E-3</v>
      </c>
      <c r="CO14" s="48">
        <v>5.9340839976986933E-3</v>
      </c>
      <c r="CP14" s="48">
        <v>4.8445344842772834E-3</v>
      </c>
      <c r="CQ14" s="48">
        <v>7.275566518197789E-4</v>
      </c>
      <c r="CR14" s="48">
        <v>5.2148929471032748E-3</v>
      </c>
      <c r="CS14" s="48">
        <v>6.6155894259244162E-3</v>
      </c>
      <c r="CT14" s="48">
        <v>7.3003565605104159E-3</v>
      </c>
      <c r="CU14" s="48">
        <v>9.149953921095362E-3</v>
      </c>
      <c r="CV14" s="48">
        <v>1.0022033040988315E-2</v>
      </c>
      <c r="CW14" s="48">
        <v>7.5018946328669839E-3</v>
      </c>
      <c r="CX14" s="48">
        <v>5.982748204336444E-3</v>
      </c>
      <c r="CY14" s="48">
        <v>9.3858049059377634E-3</v>
      </c>
      <c r="CZ14" s="48">
        <v>1.0374639769452449E-2</v>
      </c>
      <c r="DA14" s="48">
        <v>6.9511605415860734E-3</v>
      </c>
    </row>
    <row r="15" spans="1:105" ht="15">
      <c r="B15" s="8" t="s">
        <v>54</v>
      </c>
      <c r="C15" s="3"/>
      <c r="D15" s="13">
        <v>5.5092380944394316E-3</v>
      </c>
      <c r="E15" s="30">
        <v>5.946436930690093E-3</v>
      </c>
      <c r="F15" s="38" t="s">
        <v>66</v>
      </c>
      <c r="G15" s="47">
        <v>9.811424422597673E-3</v>
      </c>
      <c r="H15" s="48">
        <v>5.5886897627334033E-3</v>
      </c>
      <c r="I15" s="48">
        <v>1.6538766869542208E-4</v>
      </c>
      <c r="J15" s="48">
        <v>3.0157825955835538E-4</v>
      </c>
      <c r="K15" s="48">
        <v>1.5883380689338722E-4</v>
      </c>
      <c r="L15" s="48">
        <v>1.4823956226953729E-2</v>
      </c>
      <c r="M15" s="48">
        <v>5.9840724687673409E-3</v>
      </c>
      <c r="N15" s="48">
        <v>9.1879334136840823E-3</v>
      </c>
      <c r="O15" s="48">
        <v>4.413019226983398E-3</v>
      </c>
      <c r="P15" s="48">
        <v>6.5414202731697109E-3</v>
      </c>
      <c r="Q15" s="48">
        <v>1.8574586251091256E-4</v>
      </c>
      <c r="R15" s="48">
        <v>2.9949086552860139E-4</v>
      </c>
      <c r="S15" s="48">
        <v>1.5054522237343953E-2</v>
      </c>
      <c r="T15" s="48">
        <v>5.7018055717643918E-3</v>
      </c>
      <c r="U15" s="48">
        <v>6.5077741064390061E-3</v>
      </c>
      <c r="V15" s="48">
        <v>5.6809510081568286E-3</v>
      </c>
      <c r="W15" s="48">
        <v>7.0628483142967501E-3</v>
      </c>
      <c r="X15" s="48">
        <v>1.5131454511064875E-4</v>
      </c>
      <c r="Y15" s="48">
        <v>1.3819073776580125E-4</v>
      </c>
      <c r="Z15" s="48">
        <v>1.5504541228634771E-2</v>
      </c>
      <c r="AA15" s="48">
        <v>6.4713659453065203E-3</v>
      </c>
      <c r="AB15" s="48">
        <v>6.9475523730366771E-3</v>
      </c>
      <c r="AC15" s="48">
        <v>5.7736925065972403E-3</v>
      </c>
      <c r="AD15" s="48">
        <v>5.443041900567565E-3</v>
      </c>
      <c r="AE15" s="48">
        <v>2.2490321129656701E-4</v>
      </c>
      <c r="AF15" s="48">
        <v>1.4148941187567797E-4</v>
      </c>
      <c r="AG15" s="48">
        <v>1.3983075407175563E-2</v>
      </c>
      <c r="AH15" s="48">
        <v>5.255113181454254E-3</v>
      </c>
      <c r="AI15" s="48">
        <v>5.1078394231146062E-3</v>
      </c>
      <c r="AJ15" s="48">
        <v>5.0361110211484279E-3</v>
      </c>
      <c r="AK15" s="48">
        <v>5.7301817333799739E-3</v>
      </c>
      <c r="AL15" s="48">
        <v>1.5605222547812668E-4</v>
      </c>
      <c r="AM15" s="48">
        <v>1.7322616407982263E-4</v>
      </c>
      <c r="AN15" s="48">
        <v>1.9647192556520763E-4</v>
      </c>
      <c r="AO15" s="48">
        <v>1.2453300124533001E-4</v>
      </c>
      <c r="AP15" s="48">
        <v>2.3642355638343601E-2</v>
      </c>
      <c r="AQ15" s="48">
        <v>6.4250649725671382E-3</v>
      </c>
      <c r="AR15" s="48">
        <v>5.8569667077681877E-3</v>
      </c>
      <c r="AS15" s="48">
        <v>9.7177007919926144E-5</v>
      </c>
      <c r="AT15" s="48">
        <v>1.1303814229887285E-4</v>
      </c>
      <c r="AU15" s="48">
        <v>1.3612810679469539E-2</v>
      </c>
      <c r="AV15" s="48">
        <v>5.1902110879146366E-3</v>
      </c>
      <c r="AW15" s="48">
        <v>6.1425466043080164E-3</v>
      </c>
      <c r="AX15" s="48">
        <v>6.1360022448788704E-3</v>
      </c>
      <c r="AY15" s="48">
        <v>5.7416091274969539E-3</v>
      </c>
      <c r="AZ15" s="48">
        <v>6.9992475808850548E-5</v>
      </c>
      <c r="BA15" s="48">
        <v>5.509135983839868E-5</v>
      </c>
      <c r="BB15" s="48">
        <v>1.3218460420325843E-2</v>
      </c>
      <c r="BC15" s="48">
        <v>5.303158771023787E-3</v>
      </c>
      <c r="BD15" s="48">
        <v>5.9691310650635283E-3</v>
      </c>
      <c r="BE15" s="48">
        <v>5.8597860045000571E-3</v>
      </c>
      <c r="BF15" s="48">
        <v>6.5903330128485272E-3</v>
      </c>
      <c r="BG15" s="48">
        <v>7.3465939353867059E-5</v>
      </c>
      <c r="BH15" s="48">
        <v>3.4862641193696837E-5</v>
      </c>
      <c r="BI15" s="48">
        <v>1.3282644831619774E-2</v>
      </c>
      <c r="BJ15" s="48">
        <v>4.8912056123090681E-3</v>
      </c>
      <c r="BK15" s="48">
        <v>6.2503051906831388E-3</v>
      </c>
      <c r="BL15" s="48">
        <v>6.3620786183261795E-3</v>
      </c>
      <c r="BM15" s="48">
        <v>5.5557454955724979E-3</v>
      </c>
      <c r="BN15" s="48">
        <v>6.9697339304072069E-5</v>
      </c>
      <c r="BO15" s="48">
        <v>1.3889612306196503E-4</v>
      </c>
      <c r="BP15" s="48">
        <v>1.521138198685012E-2</v>
      </c>
      <c r="BQ15" s="48">
        <v>6.9665723276663965E-3</v>
      </c>
      <c r="BR15" s="48">
        <v>7.601125788360006E-3</v>
      </c>
      <c r="BS15" s="48">
        <v>6.0125806715137656E-3</v>
      </c>
      <c r="BT15" s="48">
        <v>5.8979444961294739E-3</v>
      </c>
      <c r="BU15" s="48">
        <v>1.9303664186438299E-4</v>
      </c>
      <c r="BV15" s="48">
        <v>7.6135368685522855E-5</v>
      </c>
      <c r="BW15" s="48">
        <v>1.8812838360402165E-2</v>
      </c>
      <c r="BX15" s="48">
        <v>4.9154949807689238E-3</v>
      </c>
      <c r="BY15" s="48">
        <v>6.2715426649852879E-3</v>
      </c>
      <c r="BZ15" s="48">
        <v>6.1712164565772172E-3</v>
      </c>
      <c r="CA15" s="48">
        <v>8.049354773942724E-3</v>
      </c>
      <c r="CB15" s="48">
        <v>1.7750323943411966E-4</v>
      </c>
      <c r="CC15" s="48">
        <v>1.2774888219728079E-4</v>
      </c>
      <c r="CD15" s="48">
        <v>1.4308067282520386E-2</v>
      </c>
      <c r="CE15" s="48">
        <v>5.0543447654446136E-3</v>
      </c>
      <c r="CF15" s="48">
        <v>4.7600891939043131E-3</v>
      </c>
      <c r="CG15" s="48">
        <v>4.2002596524148769E-3</v>
      </c>
      <c r="CH15" s="48">
        <v>7.6776620280791918E-3</v>
      </c>
      <c r="CI15" s="48">
        <v>1.5735888841681222E-4</v>
      </c>
      <c r="CJ15" s="48">
        <v>2.487987684460962E-4</v>
      </c>
      <c r="CK15" s="48">
        <v>1.3915218005082079E-2</v>
      </c>
      <c r="CL15" s="48">
        <v>5.2589381565179578E-3</v>
      </c>
      <c r="CM15" s="48">
        <v>3.8097563953843334E-3</v>
      </c>
      <c r="CN15" s="48">
        <v>6.7925040212398983E-3</v>
      </c>
      <c r="CO15" s="48">
        <v>7.4217144735760666E-3</v>
      </c>
      <c r="CP15" s="48">
        <v>1.7616489033735577E-5</v>
      </c>
      <c r="CQ15" s="48">
        <v>0</v>
      </c>
      <c r="CR15" s="48">
        <v>1.8439074307304786E-2</v>
      </c>
      <c r="CS15" s="48">
        <v>9.0064389925829328E-3</v>
      </c>
      <c r="CT15" s="48">
        <v>5.25030277197042E-3</v>
      </c>
      <c r="CU15" s="48">
        <v>5.2149617471950382E-3</v>
      </c>
      <c r="CV15" s="48">
        <v>7.2271803708752348E-3</v>
      </c>
      <c r="CW15" s="48">
        <v>8.5152038965573024E-5</v>
      </c>
      <c r="CX15" s="48">
        <v>1.1747331677518963E-4</v>
      </c>
      <c r="CY15" s="48">
        <v>1.3775829680651221E-2</v>
      </c>
      <c r="CZ15" s="48">
        <v>6.0167287551838051E-3</v>
      </c>
      <c r="DA15" s="48">
        <v>6.0218205996131532E-3</v>
      </c>
    </row>
    <row r="16" spans="1:105" ht="15">
      <c r="B16" s="8" t="s">
        <v>4</v>
      </c>
      <c r="C16" s="3"/>
      <c r="D16" s="13">
        <v>1.24719576306224E-2</v>
      </c>
      <c r="E16" s="30">
        <v>1.2915391404677878E-2</v>
      </c>
      <c r="F16" s="38" t="s">
        <v>67</v>
      </c>
      <c r="G16" s="47">
        <v>1.4913365122348463E-2</v>
      </c>
      <c r="H16" s="48">
        <v>1.1740580819385678E-2</v>
      </c>
      <c r="I16" s="48">
        <v>4.5977771897327338E-3</v>
      </c>
      <c r="J16" s="48">
        <v>5.6462151928425427E-3</v>
      </c>
      <c r="K16" s="48">
        <v>5.3297566313114378E-3</v>
      </c>
      <c r="L16" s="48">
        <v>2.0920066611157369E-2</v>
      </c>
      <c r="M16" s="48">
        <v>1.216311471721883E-2</v>
      </c>
      <c r="N16" s="48">
        <v>1.6489370993379798E-2</v>
      </c>
      <c r="O16" s="48">
        <v>1.0302513288273508E-2</v>
      </c>
      <c r="P16" s="48">
        <v>1.2472307987510247E-2</v>
      </c>
      <c r="Q16" s="48">
        <v>5.1265858053011872E-3</v>
      </c>
      <c r="R16" s="48">
        <v>5.4965382379366838E-3</v>
      </c>
      <c r="S16" s="48">
        <v>2.1775291093301074E-2</v>
      </c>
      <c r="T16" s="48">
        <v>1.2937430186225639E-2</v>
      </c>
      <c r="U16" s="48">
        <v>1.2160144915382164E-2</v>
      </c>
      <c r="V16" s="48">
        <v>1.1073614950228086E-2</v>
      </c>
      <c r="W16" s="48">
        <v>1.3757839945557212E-2</v>
      </c>
      <c r="X16" s="48">
        <v>4.8042368072630983E-3</v>
      </c>
      <c r="Y16" s="48">
        <v>5.4239864573076991E-3</v>
      </c>
      <c r="Z16" s="48">
        <v>1.986698133447758E-2</v>
      </c>
      <c r="AA16" s="48">
        <v>1.2333866815113771E-2</v>
      </c>
      <c r="AB16" s="48">
        <v>1.2147560897640816E-2</v>
      </c>
      <c r="AC16" s="48">
        <v>1.2964242070028159E-2</v>
      </c>
      <c r="AD16" s="48">
        <v>1.24057935055671E-2</v>
      </c>
      <c r="AE16" s="48">
        <v>5.9438705842664143E-3</v>
      </c>
      <c r="AF16" s="48">
        <v>5.2351082394000853E-3</v>
      </c>
      <c r="AG16" s="48">
        <v>2.1126760563380281E-2</v>
      </c>
      <c r="AH16" s="48">
        <v>1.2591891695174322E-2</v>
      </c>
      <c r="AI16" s="48">
        <v>1.2083763341127905E-2</v>
      </c>
      <c r="AJ16" s="48">
        <v>1.2323088382938756E-2</v>
      </c>
      <c r="AK16" s="48">
        <v>1.4458714373761098E-2</v>
      </c>
      <c r="AL16" s="48">
        <v>7.6638981845924435E-3</v>
      </c>
      <c r="AM16" s="48">
        <v>7.7258869179600885E-3</v>
      </c>
      <c r="AN16" s="48">
        <v>6.5818095064344552E-3</v>
      </c>
      <c r="AO16" s="48">
        <v>5.7423550574235505E-3</v>
      </c>
      <c r="AP16" s="48">
        <v>3.1164923341452929E-2</v>
      </c>
      <c r="AQ16" s="48">
        <v>1.25180479353162E-2</v>
      </c>
      <c r="AR16" s="48">
        <v>1.3385034719968849E-2</v>
      </c>
      <c r="AS16" s="48">
        <v>6.7214097144615587E-3</v>
      </c>
      <c r="AT16" s="48">
        <v>7.121402964828989E-3</v>
      </c>
      <c r="AU16" s="48">
        <v>2.125354957697825E-2</v>
      </c>
      <c r="AV16" s="48">
        <v>1.1540245882625842E-2</v>
      </c>
      <c r="AW16" s="48">
        <v>1.1889862327909888E-2</v>
      </c>
      <c r="AX16" s="48">
        <v>1.3263492657375362E-2</v>
      </c>
      <c r="AY16" s="48">
        <v>1.2018609459808736E-2</v>
      </c>
      <c r="AZ16" s="48">
        <v>6.0718472764177854E-3</v>
      </c>
      <c r="BA16" s="48">
        <v>6.1151409420622535E-3</v>
      </c>
      <c r="BB16" s="48">
        <v>2.0062382653988249E-2</v>
      </c>
      <c r="BC16" s="48">
        <v>1.2733747514144326E-2</v>
      </c>
      <c r="BD16" s="48">
        <v>1.3012705721838493E-2</v>
      </c>
      <c r="BE16" s="48">
        <v>1.3451608203700406E-2</v>
      </c>
      <c r="BF16" s="48">
        <v>1.4823879031553185E-2</v>
      </c>
      <c r="BG16" s="48">
        <v>7.218028541517439E-3</v>
      </c>
      <c r="BH16" s="48">
        <v>7.756937665597546E-3</v>
      </c>
      <c r="BI16" s="48">
        <v>2.1055223788708981E-2</v>
      </c>
      <c r="BJ16" s="48">
        <v>1.3877049065779728E-2</v>
      </c>
      <c r="BK16" s="48">
        <v>1.5137457883685727E-2</v>
      </c>
      <c r="BL16" s="48">
        <v>1.5608299543626894E-2</v>
      </c>
      <c r="BM16" s="48">
        <v>1.4889397928134296E-2</v>
      </c>
      <c r="BN16" s="48">
        <v>7.0742799393633147E-3</v>
      </c>
      <c r="BO16" s="48">
        <v>8.1601472298904465E-3</v>
      </c>
      <c r="BP16" s="48">
        <v>2.3910293451609377E-2</v>
      </c>
      <c r="BQ16" s="48">
        <v>1.6901854454054267E-2</v>
      </c>
      <c r="BR16" s="48">
        <v>1.7564763646075149E-2</v>
      </c>
      <c r="BS16" s="48">
        <v>1.4508618576913651E-2</v>
      </c>
      <c r="BT16" s="48">
        <v>1.3937404553353579E-2</v>
      </c>
      <c r="BU16" s="48">
        <v>7.6512705320791801E-3</v>
      </c>
      <c r="BV16" s="48">
        <v>7.4802999733526209E-3</v>
      </c>
      <c r="BW16" s="48">
        <v>2.7010827532869295E-2</v>
      </c>
      <c r="BX16" s="48">
        <v>1.3677205189996648E-2</v>
      </c>
      <c r="BY16" s="48">
        <v>1.4005884825556958E-2</v>
      </c>
      <c r="BZ16" s="48">
        <v>1.3842703580542881E-2</v>
      </c>
      <c r="CA16" s="48">
        <v>1.4821034186942158E-2</v>
      </c>
      <c r="CB16" s="48">
        <v>7.0468786055345508E-3</v>
      </c>
      <c r="CC16" s="48">
        <v>6.5334428323752169E-3</v>
      </c>
      <c r="CD16" s="48">
        <v>2.2282069027773597E-2</v>
      </c>
      <c r="CE16" s="48">
        <v>1.4276060145294813E-2</v>
      </c>
      <c r="CF16" s="48">
        <v>9.6126073041951175E-3</v>
      </c>
      <c r="CG16" s="48">
        <v>1.1106141106904791E-2</v>
      </c>
      <c r="CH16" s="48">
        <v>1.628407349503893E-2</v>
      </c>
      <c r="CI16" s="48">
        <v>6.6720168688728385E-3</v>
      </c>
      <c r="CJ16" s="48">
        <v>7.417313284299243E-3</v>
      </c>
      <c r="CK16" s="48">
        <v>2.1995455706583848E-2</v>
      </c>
      <c r="CL16" s="48">
        <v>1.285518216037723E-2</v>
      </c>
      <c r="CM16" s="48">
        <v>1.0025032053238904E-2</v>
      </c>
      <c r="CN16" s="48">
        <v>1.5106296389604852E-2</v>
      </c>
      <c r="CO16" s="48">
        <v>1.3355798471274759E-2</v>
      </c>
      <c r="CP16" s="48">
        <v>4.8621509733110194E-3</v>
      </c>
      <c r="CQ16" s="48">
        <v>7.275566518197789E-4</v>
      </c>
      <c r="CR16" s="48">
        <v>2.3653967254408062E-2</v>
      </c>
      <c r="CS16" s="48">
        <v>1.562202841850735E-2</v>
      </c>
      <c r="CT16" s="48">
        <v>1.2550659332480835E-2</v>
      </c>
      <c r="CU16" s="48">
        <v>1.4364915668290399E-2</v>
      </c>
      <c r="CV16" s="48">
        <v>1.724921341186355E-2</v>
      </c>
      <c r="CW16" s="48">
        <v>7.5870466718325567E-3</v>
      </c>
      <c r="CX16" s="48">
        <v>6.1002215211116333E-3</v>
      </c>
      <c r="CY16" s="48">
        <v>2.3161634586588986E-2</v>
      </c>
      <c r="CZ16" s="48">
        <v>1.6391368524636254E-2</v>
      </c>
      <c r="DA16" s="48">
        <v>1.2972981141199226E-2</v>
      </c>
    </row>
    <row r="17" spans="1:105">
      <c r="B17" s="8"/>
      <c r="C17" s="3"/>
      <c r="D17" s="8"/>
      <c r="E17" s="3"/>
      <c r="F17" s="39"/>
      <c r="G17" s="5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</row>
    <row r="18" spans="1:105" ht="15">
      <c r="A18" s="35" t="s">
        <v>22</v>
      </c>
      <c r="B18" s="8" t="s">
        <v>52</v>
      </c>
      <c r="C18" s="3"/>
      <c r="D18" s="12">
        <v>155.01190476190476</v>
      </c>
      <c r="E18" s="29">
        <v>190.73333333333332</v>
      </c>
      <c r="F18" s="38" t="s">
        <v>68</v>
      </c>
      <c r="G18" s="52">
        <v>0</v>
      </c>
      <c r="H18" s="49">
        <v>195</v>
      </c>
      <c r="I18" s="49">
        <v>101</v>
      </c>
      <c r="J18" s="49">
        <v>0</v>
      </c>
      <c r="K18" s="49">
        <v>39</v>
      </c>
      <c r="L18" s="49">
        <v>209</v>
      </c>
      <c r="M18" s="49">
        <v>91</v>
      </c>
      <c r="N18" s="49">
        <v>164</v>
      </c>
      <c r="O18" s="49">
        <v>133</v>
      </c>
      <c r="P18" s="49">
        <v>250</v>
      </c>
      <c r="Q18" s="49">
        <v>54</v>
      </c>
      <c r="R18" s="49">
        <v>167</v>
      </c>
      <c r="S18" s="49">
        <v>220</v>
      </c>
      <c r="T18" s="49">
        <v>184</v>
      </c>
      <c r="U18" s="49">
        <v>257</v>
      </c>
      <c r="V18" s="49">
        <v>209</v>
      </c>
      <c r="W18" s="49">
        <v>124</v>
      </c>
      <c r="X18" s="49">
        <v>4</v>
      </c>
      <c r="Y18" s="49">
        <v>100</v>
      </c>
      <c r="Z18" s="49">
        <v>183</v>
      </c>
      <c r="AA18" s="49">
        <v>153</v>
      </c>
      <c r="AB18" s="49">
        <v>135</v>
      </c>
      <c r="AC18" s="49">
        <v>131</v>
      </c>
      <c r="AD18" s="49">
        <v>139</v>
      </c>
      <c r="AE18" s="49">
        <v>1</v>
      </c>
      <c r="AF18" s="49">
        <v>123</v>
      </c>
      <c r="AG18" s="49">
        <v>186</v>
      </c>
      <c r="AH18" s="49">
        <v>190</v>
      </c>
      <c r="AI18" s="49">
        <v>191</v>
      </c>
      <c r="AJ18" s="49">
        <v>235</v>
      </c>
      <c r="AK18" s="49">
        <v>152</v>
      </c>
      <c r="AL18" s="49">
        <v>18</v>
      </c>
      <c r="AM18" s="49">
        <v>153</v>
      </c>
      <c r="AN18" s="49">
        <v>300</v>
      </c>
      <c r="AO18" s="49">
        <v>175</v>
      </c>
      <c r="AP18" s="49">
        <v>226</v>
      </c>
      <c r="AQ18" s="49">
        <v>208</v>
      </c>
      <c r="AR18" s="49">
        <v>204</v>
      </c>
      <c r="AS18" s="49">
        <v>23</v>
      </c>
      <c r="AT18" s="49">
        <v>129</v>
      </c>
      <c r="AU18" s="49">
        <v>246</v>
      </c>
      <c r="AV18" s="49">
        <v>244</v>
      </c>
      <c r="AW18" s="49">
        <v>193</v>
      </c>
      <c r="AX18" s="49">
        <v>149</v>
      </c>
      <c r="AY18" s="49">
        <v>106</v>
      </c>
      <c r="AZ18" s="49">
        <v>0</v>
      </c>
      <c r="BA18" s="49">
        <v>117</v>
      </c>
      <c r="BB18" s="49">
        <v>182</v>
      </c>
      <c r="BC18" s="49">
        <v>151</v>
      </c>
      <c r="BD18" s="49">
        <v>155</v>
      </c>
      <c r="BE18" s="49">
        <v>209</v>
      </c>
      <c r="BF18" s="49">
        <v>160</v>
      </c>
      <c r="BG18" s="49">
        <v>0</v>
      </c>
      <c r="BH18" s="49">
        <v>170</v>
      </c>
      <c r="BI18" s="49">
        <v>298</v>
      </c>
      <c r="BJ18" s="49">
        <v>204</v>
      </c>
      <c r="BK18" s="49">
        <v>225</v>
      </c>
      <c r="BL18" s="49">
        <v>228</v>
      </c>
      <c r="BM18" s="49">
        <v>192</v>
      </c>
      <c r="BN18" s="49">
        <v>0</v>
      </c>
      <c r="BO18" s="49">
        <v>148</v>
      </c>
      <c r="BP18" s="49">
        <v>0</v>
      </c>
      <c r="BQ18" s="49">
        <v>371</v>
      </c>
      <c r="BR18" s="49">
        <v>235</v>
      </c>
      <c r="BS18" s="49">
        <v>176</v>
      </c>
      <c r="BT18" s="49">
        <v>203</v>
      </c>
      <c r="BU18" s="49">
        <v>1</v>
      </c>
      <c r="BV18" s="49">
        <v>193</v>
      </c>
      <c r="BW18" s="49">
        <v>274</v>
      </c>
      <c r="BX18" s="49">
        <v>3</v>
      </c>
      <c r="BY18" s="49">
        <v>310</v>
      </c>
      <c r="BZ18" s="49">
        <v>241</v>
      </c>
      <c r="CA18" s="49">
        <v>180</v>
      </c>
      <c r="CB18" s="49">
        <v>0</v>
      </c>
      <c r="CC18" s="49">
        <v>154</v>
      </c>
      <c r="CD18" s="49">
        <v>170</v>
      </c>
      <c r="CE18" s="49">
        <v>213</v>
      </c>
      <c r="CF18" s="49">
        <v>236</v>
      </c>
      <c r="CG18" s="49">
        <v>165</v>
      </c>
      <c r="CH18" s="49">
        <v>173</v>
      </c>
      <c r="CI18" s="49">
        <v>0</v>
      </c>
      <c r="CJ18" s="49">
        <v>140</v>
      </c>
      <c r="CK18" s="49">
        <v>240</v>
      </c>
      <c r="CL18" s="49">
        <v>210</v>
      </c>
      <c r="CM18" s="49">
        <v>189</v>
      </c>
      <c r="CN18" s="49">
        <v>148</v>
      </c>
      <c r="CO18" s="49">
        <v>183</v>
      </c>
      <c r="CP18" s="49">
        <v>3</v>
      </c>
      <c r="CQ18" s="49">
        <v>129</v>
      </c>
      <c r="CR18" s="49">
        <v>189</v>
      </c>
      <c r="CS18" s="49">
        <v>177</v>
      </c>
      <c r="CT18" s="49">
        <v>239</v>
      </c>
      <c r="CU18" s="49">
        <v>251</v>
      </c>
      <c r="CV18" s="49">
        <v>336</v>
      </c>
      <c r="CW18" s="49">
        <v>22</v>
      </c>
      <c r="CX18" s="49">
        <v>197</v>
      </c>
      <c r="CY18" s="49">
        <v>387</v>
      </c>
      <c r="CZ18" s="49">
        <v>411</v>
      </c>
      <c r="DA18" s="49">
        <v>0</v>
      </c>
    </row>
    <row r="19" spans="1:105" ht="15">
      <c r="A19" s="35" t="s">
        <v>23</v>
      </c>
      <c r="B19" s="8" t="s">
        <v>55</v>
      </c>
      <c r="C19" s="3"/>
      <c r="D19" s="12">
        <v>176.16666666666666</v>
      </c>
      <c r="E19" s="29">
        <v>245.06666666666666</v>
      </c>
      <c r="F19" s="38" t="s">
        <v>69</v>
      </c>
      <c r="G19" s="52">
        <v>42</v>
      </c>
      <c r="H19" s="49">
        <v>216</v>
      </c>
      <c r="I19" s="49">
        <v>168</v>
      </c>
      <c r="J19" s="49">
        <v>203</v>
      </c>
      <c r="K19" s="49">
        <v>85</v>
      </c>
      <c r="L19" s="49">
        <v>122</v>
      </c>
      <c r="M19" s="49">
        <v>260</v>
      </c>
      <c r="N19" s="49">
        <v>228</v>
      </c>
      <c r="O19" s="49">
        <v>248</v>
      </c>
      <c r="P19" s="49">
        <v>179</v>
      </c>
      <c r="Q19" s="49">
        <v>149</v>
      </c>
      <c r="R19" s="49">
        <v>81</v>
      </c>
      <c r="S19" s="49">
        <v>111</v>
      </c>
      <c r="T19" s="49">
        <v>163</v>
      </c>
      <c r="U19" s="49">
        <v>326</v>
      </c>
      <c r="V19" s="49">
        <v>184</v>
      </c>
      <c r="W19" s="49">
        <v>162</v>
      </c>
      <c r="X19" s="49">
        <v>167</v>
      </c>
      <c r="Y19" s="49">
        <v>100</v>
      </c>
      <c r="Z19" s="49">
        <v>111</v>
      </c>
      <c r="AA19" s="49">
        <v>84</v>
      </c>
      <c r="AB19" s="49">
        <v>384</v>
      </c>
      <c r="AC19" s="49">
        <v>240</v>
      </c>
      <c r="AD19" s="49">
        <v>204</v>
      </c>
      <c r="AE19" s="49">
        <v>172</v>
      </c>
      <c r="AF19" s="49">
        <v>93</v>
      </c>
      <c r="AG19" s="49">
        <v>91</v>
      </c>
      <c r="AH19" s="49">
        <v>243</v>
      </c>
      <c r="AI19" s="49">
        <v>259</v>
      </c>
      <c r="AJ19" s="49">
        <v>141</v>
      </c>
      <c r="AK19" s="49">
        <v>235</v>
      </c>
      <c r="AL19" s="49">
        <v>177</v>
      </c>
      <c r="AM19" s="49">
        <v>95</v>
      </c>
      <c r="AN19" s="49">
        <v>112</v>
      </c>
      <c r="AO19" s="49">
        <v>100</v>
      </c>
      <c r="AP19" s="49">
        <v>93</v>
      </c>
      <c r="AQ19" s="49">
        <v>373</v>
      </c>
      <c r="AR19" s="49">
        <v>286</v>
      </c>
      <c r="AS19" s="49">
        <v>193</v>
      </c>
      <c r="AT19" s="49">
        <v>97</v>
      </c>
      <c r="AU19" s="49">
        <v>110</v>
      </c>
      <c r="AV19" s="49">
        <v>132</v>
      </c>
      <c r="AW19" s="49">
        <v>218</v>
      </c>
      <c r="AX19" s="49">
        <v>172</v>
      </c>
      <c r="AY19" s="49">
        <v>186</v>
      </c>
      <c r="AZ19" s="49">
        <v>136</v>
      </c>
      <c r="BA19" s="49">
        <v>71</v>
      </c>
      <c r="BB19" s="49">
        <v>104</v>
      </c>
      <c r="BC19" s="49">
        <v>260</v>
      </c>
      <c r="BD19" s="49">
        <v>247</v>
      </c>
      <c r="BE19" s="49">
        <v>233</v>
      </c>
      <c r="BF19" s="49">
        <v>214</v>
      </c>
      <c r="BG19" s="49">
        <v>192</v>
      </c>
      <c r="BH19" s="49">
        <v>90</v>
      </c>
      <c r="BI19" s="49">
        <v>115</v>
      </c>
      <c r="BJ19" s="49">
        <v>238</v>
      </c>
      <c r="BK19" s="49">
        <v>203</v>
      </c>
      <c r="BL19" s="49">
        <v>199</v>
      </c>
      <c r="BM19" s="49">
        <v>212</v>
      </c>
      <c r="BN19" s="49">
        <v>110</v>
      </c>
      <c r="BO19" s="49">
        <v>67</v>
      </c>
      <c r="BP19" s="49">
        <v>3</v>
      </c>
      <c r="BQ19" s="49">
        <v>355</v>
      </c>
      <c r="BR19" s="49">
        <v>202</v>
      </c>
      <c r="BS19" s="49">
        <v>198</v>
      </c>
      <c r="BT19" s="49">
        <v>170</v>
      </c>
      <c r="BU19" s="49">
        <v>163</v>
      </c>
      <c r="BV19" s="49">
        <v>110</v>
      </c>
      <c r="BW19" s="49">
        <v>115</v>
      </c>
      <c r="BX19" s="49">
        <v>79</v>
      </c>
      <c r="BY19" s="49">
        <v>305</v>
      </c>
      <c r="BZ19" s="49">
        <v>167</v>
      </c>
      <c r="CA19" s="49">
        <v>267</v>
      </c>
      <c r="CB19" s="49">
        <v>220</v>
      </c>
      <c r="CC19" s="49">
        <v>119</v>
      </c>
      <c r="CD19" s="49">
        <v>136</v>
      </c>
      <c r="CE19" s="49">
        <v>130</v>
      </c>
      <c r="CF19" s="49">
        <v>289</v>
      </c>
      <c r="CG19" s="49">
        <v>266</v>
      </c>
      <c r="CH19" s="49">
        <v>224</v>
      </c>
      <c r="CI19" s="49">
        <v>233</v>
      </c>
      <c r="CJ19" s="49">
        <v>122</v>
      </c>
      <c r="CK19" s="49">
        <v>122</v>
      </c>
      <c r="CL19" s="49">
        <v>317</v>
      </c>
      <c r="CM19" s="49">
        <v>295</v>
      </c>
      <c r="CN19" s="49">
        <v>236</v>
      </c>
      <c r="CO19" s="49">
        <v>216</v>
      </c>
      <c r="CP19" s="49">
        <v>280</v>
      </c>
      <c r="CQ19" s="49">
        <v>123</v>
      </c>
      <c r="CR19" s="49">
        <v>139</v>
      </c>
      <c r="CS19" s="49">
        <v>171</v>
      </c>
      <c r="CT19" s="49">
        <v>582</v>
      </c>
      <c r="CU19" s="49">
        <v>368</v>
      </c>
      <c r="CV19" s="49">
        <v>354</v>
      </c>
      <c r="CW19" s="49">
        <v>297</v>
      </c>
      <c r="CX19" s="49">
        <v>141</v>
      </c>
      <c r="CY19" s="49">
        <v>216</v>
      </c>
      <c r="CZ19" s="49">
        <v>258</v>
      </c>
      <c r="DA19" s="49">
        <v>0</v>
      </c>
    </row>
    <row r="20" spans="1:105" ht="15">
      <c r="B20" s="8" t="s">
        <v>3</v>
      </c>
      <c r="C20" s="3"/>
      <c r="D20" s="12">
        <v>331.17857142857144</v>
      </c>
      <c r="E20" s="29">
        <v>435.8</v>
      </c>
      <c r="F20" s="38" t="s">
        <v>70</v>
      </c>
      <c r="G20" s="43">
        <v>42</v>
      </c>
      <c r="H20" s="44">
        <v>411</v>
      </c>
      <c r="I20" s="44">
        <v>269</v>
      </c>
      <c r="J20" s="44">
        <v>203</v>
      </c>
      <c r="K20" s="44">
        <v>124</v>
      </c>
      <c r="L20" s="44">
        <v>331</v>
      </c>
      <c r="M20" s="44">
        <v>351</v>
      </c>
      <c r="N20" s="44">
        <v>392</v>
      </c>
      <c r="O20" s="44">
        <v>381</v>
      </c>
      <c r="P20" s="44">
        <v>429</v>
      </c>
      <c r="Q20" s="44">
        <v>203</v>
      </c>
      <c r="R20" s="44">
        <v>248</v>
      </c>
      <c r="S20" s="44">
        <v>331</v>
      </c>
      <c r="T20" s="44">
        <v>347</v>
      </c>
      <c r="U20" s="44">
        <v>583</v>
      </c>
      <c r="V20" s="44">
        <v>393</v>
      </c>
      <c r="W20" s="44">
        <v>286</v>
      </c>
      <c r="X20" s="44">
        <v>171</v>
      </c>
      <c r="Y20" s="44">
        <v>200</v>
      </c>
      <c r="Z20" s="44">
        <v>294</v>
      </c>
      <c r="AA20" s="44">
        <v>237</v>
      </c>
      <c r="AB20" s="44">
        <v>519</v>
      </c>
      <c r="AC20" s="44">
        <v>371</v>
      </c>
      <c r="AD20" s="44">
        <v>343</v>
      </c>
      <c r="AE20" s="44">
        <v>173</v>
      </c>
      <c r="AF20" s="44">
        <v>216</v>
      </c>
      <c r="AG20" s="44">
        <v>277</v>
      </c>
      <c r="AH20" s="44">
        <v>433</v>
      </c>
      <c r="AI20" s="44">
        <v>450</v>
      </c>
      <c r="AJ20" s="44">
        <v>376</v>
      </c>
      <c r="AK20" s="44">
        <v>387</v>
      </c>
      <c r="AL20" s="44">
        <v>195</v>
      </c>
      <c r="AM20" s="44">
        <v>248</v>
      </c>
      <c r="AN20" s="44">
        <v>412</v>
      </c>
      <c r="AO20" s="44">
        <v>275</v>
      </c>
      <c r="AP20" s="44">
        <v>319</v>
      </c>
      <c r="AQ20" s="44">
        <v>581</v>
      </c>
      <c r="AR20" s="44">
        <v>490</v>
      </c>
      <c r="AS20" s="44">
        <v>216</v>
      </c>
      <c r="AT20" s="44">
        <v>226</v>
      </c>
      <c r="AU20" s="44">
        <v>356</v>
      </c>
      <c r="AV20" s="44">
        <v>376</v>
      </c>
      <c r="AW20" s="44">
        <v>411</v>
      </c>
      <c r="AX20" s="44">
        <v>321</v>
      </c>
      <c r="AY20" s="44">
        <v>292</v>
      </c>
      <c r="AZ20" s="44">
        <v>136</v>
      </c>
      <c r="BA20" s="44">
        <v>188</v>
      </c>
      <c r="BB20" s="44">
        <v>286</v>
      </c>
      <c r="BC20" s="44">
        <v>411</v>
      </c>
      <c r="BD20" s="44">
        <v>402</v>
      </c>
      <c r="BE20" s="44">
        <v>442</v>
      </c>
      <c r="BF20" s="44">
        <v>374</v>
      </c>
      <c r="BG20" s="44">
        <v>192</v>
      </c>
      <c r="BH20" s="44">
        <v>260</v>
      </c>
      <c r="BI20" s="44">
        <v>413</v>
      </c>
      <c r="BJ20" s="44">
        <v>442</v>
      </c>
      <c r="BK20" s="44">
        <v>428</v>
      </c>
      <c r="BL20" s="44">
        <v>427</v>
      </c>
      <c r="BM20" s="44">
        <v>404</v>
      </c>
      <c r="BN20" s="44">
        <v>110</v>
      </c>
      <c r="BO20" s="44">
        <v>215</v>
      </c>
      <c r="BP20" s="44">
        <v>3</v>
      </c>
      <c r="BQ20" s="44">
        <v>726</v>
      </c>
      <c r="BR20" s="44">
        <v>437</v>
      </c>
      <c r="BS20" s="44">
        <v>374</v>
      </c>
      <c r="BT20" s="44">
        <v>373</v>
      </c>
      <c r="BU20" s="44">
        <v>164</v>
      </c>
      <c r="BV20" s="44">
        <v>303</v>
      </c>
      <c r="BW20" s="44">
        <v>389</v>
      </c>
      <c r="BX20" s="44">
        <v>82</v>
      </c>
      <c r="BY20" s="44">
        <v>615</v>
      </c>
      <c r="BZ20" s="44">
        <v>408</v>
      </c>
      <c r="CA20" s="44">
        <v>447</v>
      </c>
      <c r="CB20" s="44">
        <v>220</v>
      </c>
      <c r="CC20" s="44">
        <v>273</v>
      </c>
      <c r="CD20" s="44">
        <v>306</v>
      </c>
      <c r="CE20" s="44">
        <v>343</v>
      </c>
      <c r="CF20" s="44">
        <v>525</v>
      </c>
      <c r="CG20" s="44">
        <v>431</v>
      </c>
      <c r="CH20" s="44">
        <v>397</v>
      </c>
      <c r="CI20" s="44">
        <v>233</v>
      </c>
      <c r="CJ20" s="44">
        <v>262</v>
      </c>
      <c r="CK20" s="44">
        <v>362</v>
      </c>
      <c r="CL20" s="44">
        <v>527</v>
      </c>
      <c r="CM20" s="44">
        <v>484</v>
      </c>
      <c r="CN20" s="44">
        <v>384</v>
      </c>
      <c r="CO20" s="44">
        <v>399</v>
      </c>
      <c r="CP20" s="44">
        <v>283</v>
      </c>
      <c r="CQ20" s="44">
        <v>252</v>
      </c>
      <c r="CR20" s="44">
        <v>328</v>
      </c>
      <c r="CS20" s="44">
        <v>348</v>
      </c>
      <c r="CT20" s="44">
        <v>821</v>
      </c>
      <c r="CU20" s="44">
        <v>619</v>
      </c>
      <c r="CV20" s="44">
        <v>690</v>
      </c>
      <c r="CW20" s="44">
        <v>319</v>
      </c>
      <c r="CX20" s="44">
        <v>338</v>
      </c>
      <c r="CY20" s="44">
        <v>603</v>
      </c>
      <c r="CZ20" s="44">
        <v>669</v>
      </c>
      <c r="DA20" s="44">
        <v>0</v>
      </c>
    </row>
    <row r="21" spans="1:105">
      <c r="B21" s="8"/>
      <c r="C21" s="3"/>
      <c r="D21" s="8"/>
      <c r="E21" s="3"/>
      <c r="F21" s="39"/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</row>
    <row r="22" spans="1:105" ht="15">
      <c r="B22" s="8" t="s">
        <v>53</v>
      </c>
      <c r="C22" s="3"/>
      <c r="D22" s="13">
        <v>0.3594647107995978</v>
      </c>
      <c r="E22" s="30">
        <v>0.29101916465666217</v>
      </c>
      <c r="F22" s="38" t="s">
        <v>71</v>
      </c>
      <c r="G22" s="47">
        <v>0</v>
      </c>
      <c r="H22" s="48">
        <v>0.45774647887323944</v>
      </c>
      <c r="I22" s="48">
        <v>0.37686567164179102</v>
      </c>
      <c r="J22" s="48">
        <v>0</v>
      </c>
      <c r="K22" s="48">
        <v>0.13310580204778158</v>
      </c>
      <c r="L22" s="48">
        <v>0.50975609756097562</v>
      </c>
      <c r="M22" s="48">
        <v>0.220873786407767</v>
      </c>
      <c r="N22" s="48">
        <v>0.3923444976076555</v>
      </c>
      <c r="O22" s="48">
        <v>0.37047353760445684</v>
      </c>
      <c r="P22" s="48">
        <v>0.73529411764705888</v>
      </c>
      <c r="Q22" s="48">
        <v>0.20300751879699247</v>
      </c>
      <c r="R22" s="48">
        <v>0.56610169491525419</v>
      </c>
      <c r="S22" s="48">
        <v>0.55000000000000004</v>
      </c>
      <c r="T22" s="48">
        <v>0.42396313364055299</v>
      </c>
      <c r="U22" s="48">
        <v>0.76261127596439171</v>
      </c>
      <c r="V22" s="48">
        <v>0.65723270440251569</v>
      </c>
      <c r="W22" s="48">
        <v>0.34065934065934067</v>
      </c>
      <c r="X22" s="48">
        <v>1.6260162601626018E-2</v>
      </c>
      <c r="Y22" s="48">
        <v>0.32679738562091504</v>
      </c>
      <c r="Z22" s="48">
        <v>0.6</v>
      </c>
      <c r="AA22" s="48">
        <v>0.45400593471810091</v>
      </c>
      <c r="AB22" s="48">
        <v>0.55327868852459017</v>
      </c>
      <c r="AC22" s="48">
        <v>0.32266009852216748</v>
      </c>
      <c r="AD22" s="48">
        <v>0.30957683741648107</v>
      </c>
      <c r="AE22" s="48">
        <v>2.8089887640449437E-3</v>
      </c>
      <c r="AF22" s="48">
        <v>0.37962962962962965</v>
      </c>
      <c r="AG22" s="48">
        <v>0.37728194726166331</v>
      </c>
      <c r="AH22" s="48">
        <v>0.37698412698412698</v>
      </c>
      <c r="AI22" s="48">
        <v>0.35767790262172283</v>
      </c>
      <c r="AJ22" s="48">
        <v>0.52222222222222225</v>
      </c>
      <c r="AK22" s="48">
        <v>0.29007633587786258</v>
      </c>
      <c r="AL22" s="48">
        <v>4.1570438799076209E-2</v>
      </c>
      <c r="AM22" s="48">
        <v>0.35091743119266056</v>
      </c>
      <c r="AN22" s="48">
        <v>0.65934065934065933</v>
      </c>
      <c r="AO22" s="48">
        <v>0.43103448275862066</v>
      </c>
      <c r="AP22" s="48">
        <v>0.43047619047619046</v>
      </c>
      <c r="AQ22" s="48">
        <v>0.49289099526066349</v>
      </c>
      <c r="AR22" s="48">
        <v>0.43965517241379309</v>
      </c>
      <c r="AS22" s="48">
        <v>5.623471882640587E-2</v>
      </c>
      <c r="AT22" s="48">
        <v>0.29723502304147464</v>
      </c>
      <c r="AU22" s="48">
        <v>0.47126436781609193</v>
      </c>
      <c r="AV22" s="48">
        <v>0.55707762557077622</v>
      </c>
      <c r="AW22" s="48">
        <v>0.55300859598853869</v>
      </c>
      <c r="AX22" s="48">
        <v>0.39107611548556431</v>
      </c>
      <c r="AY22" s="48">
        <v>0.31176470588235294</v>
      </c>
      <c r="AZ22" s="48">
        <v>0</v>
      </c>
      <c r="BA22" s="48">
        <v>0.35454545454545455</v>
      </c>
      <c r="BB22" s="48">
        <v>0.40265486725663718</v>
      </c>
      <c r="BC22" s="48">
        <v>0.31327800829875518</v>
      </c>
      <c r="BD22" s="48">
        <v>0.37530266343825663</v>
      </c>
      <c r="BE22" s="48">
        <v>0.44562899786780386</v>
      </c>
      <c r="BF22" s="48">
        <v>0.33970276008492567</v>
      </c>
      <c r="BG22" s="48">
        <v>0</v>
      </c>
      <c r="BH22" s="48">
        <v>0.38374717832957111</v>
      </c>
      <c r="BI22" s="48">
        <v>0.59009900990099007</v>
      </c>
      <c r="BJ22" s="48">
        <v>0.31726283048211507</v>
      </c>
      <c r="BK22" s="48">
        <v>0.41208791208791207</v>
      </c>
      <c r="BL22" s="48">
        <v>0.41834862385321103</v>
      </c>
      <c r="BM22" s="48">
        <v>0.35164835164835168</v>
      </c>
      <c r="BN22" s="48">
        <v>0</v>
      </c>
      <c r="BO22" s="48">
        <v>0.32034632034632032</v>
      </c>
      <c r="BP22" s="48">
        <v>0</v>
      </c>
      <c r="BQ22" s="48">
        <v>0.73904382470119523</v>
      </c>
      <c r="BR22" s="48">
        <v>0.4845360824742268</v>
      </c>
      <c r="BS22" s="48">
        <v>0.33846153846153848</v>
      </c>
      <c r="BT22" s="48">
        <v>0.44323144104803491</v>
      </c>
      <c r="BU22" s="48">
        <v>2.352941176470588E-3</v>
      </c>
      <c r="BV22" s="48">
        <v>0.49614395886889462</v>
      </c>
      <c r="BW22" s="48">
        <v>0.64622641509433965</v>
      </c>
      <c r="BX22" s="48">
        <v>5.4644808743169399E-3</v>
      </c>
      <c r="BY22" s="48">
        <v>0.67391304347826086</v>
      </c>
      <c r="BZ22" s="48">
        <v>0.48588709677419356</v>
      </c>
      <c r="CA22" s="48">
        <v>0.48517520215633425</v>
      </c>
      <c r="CB22" s="48">
        <v>0</v>
      </c>
      <c r="CC22" s="48">
        <v>0.43874643874643876</v>
      </c>
      <c r="CD22" s="48">
        <v>0.32075471698113206</v>
      </c>
      <c r="CE22" s="48">
        <v>0.32519083969465651</v>
      </c>
      <c r="CF22" s="48">
        <v>0.56190476190476191</v>
      </c>
      <c r="CG22" s="48">
        <v>0.26066350710900477</v>
      </c>
      <c r="CH22" s="48">
        <v>0.31115107913669066</v>
      </c>
      <c r="CI22" s="48">
        <v>0</v>
      </c>
      <c r="CJ22" s="48">
        <v>0.3036876355748373</v>
      </c>
      <c r="CK22" s="48">
        <v>0.39933444259567386</v>
      </c>
      <c r="CL22" s="48">
        <v>0.37567084078711988</v>
      </c>
      <c r="CM22" s="48">
        <v>0.37131630648330061</v>
      </c>
      <c r="CN22" s="48">
        <v>0.17249417249417248</v>
      </c>
      <c r="CO22" s="48">
        <v>0.25346260387811637</v>
      </c>
      <c r="CP22" s="48">
        <v>5.454545454545455E-3</v>
      </c>
      <c r="CQ22" s="48">
        <v>1.5731707317073171</v>
      </c>
      <c r="CR22" s="48">
        <v>0.23773584905660378</v>
      </c>
      <c r="CS22" s="48">
        <v>0.18172484599589322</v>
      </c>
      <c r="CT22" s="48">
        <v>0.22150139017608897</v>
      </c>
      <c r="CU22" s="48">
        <v>0.20063948840927259</v>
      </c>
      <c r="CV22" s="48">
        <v>0.28742514970059879</v>
      </c>
      <c r="CW22" s="48">
        <v>2.4971623155505107E-2</v>
      </c>
      <c r="CX22" s="48">
        <v>0.27629733520336608</v>
      </c>
      <c r="CY22" s="48">
        <v>0.28063814358230604</v>
      </c>
      <c r="CZ22" s="48">
        <v>0.27845528455284552</v>
      </c>
      <c r="DA22" s="48">
        <v>0</v>
      </c>
    </row>
    <row r="23" spans="1:105" ht="15">
      <c r="B23" s="8" t="s">
        <v>56</v>
      </c>
      <c r="C23" s="3"/>
      <c r="D23" s="13">
        <v>6.3645179676532102</v>
      </c>
      <c r="E23" s="30">
        <v>13.111813780482606</v>
      </c>
      <c r="F23" s="38" t="s">
        <v>72</v>
      </c>
      <c r="G23" s="47">
        <v>8.4000000000000005E-2</v>
      </c>
      <c r="H23" s="48">
        <v>0.55813953488372092</v>
      </c>
      <c r="I23" s="48">
        <v>16.8</v>
      </c>
      <c r="J23" s="48">
        <v>11.277777777777779</v>
      </c>
      <c r="K23" s="48">
        <v>9.4444444444444446</v>
      </c>
      <c r="L23" s="48">
        <v>0.12236710130391174</v>
      </c>
      <c r="M23" s="48">
        <v>0.65162907268170422</v>
      </c>
      <c r="N23" s="48">
        <v>0.43346007604562736</v>
      </c>
      <c r="O23" s="48">
        <v>0.92193308550185871</v>
      </c>
      <c r="P23" s="48">
        <v>0.47733333333333333</v>
      </c>
      <c r="Q23" s="48">
        <v>14.9</v>
      </c>
      <c r="R23" s="48">
        <v>4.7647058823529411</v>
      </c>
      <c r="S23" s="48">
        <v>0.12388392857142858</v>
      </c>
      <c r="T23" s="48">
        <v>0.47660818713450293</v>
      </c>
      <c r="U23" s="48">
        <v>0.84020618556701032</v>
      </c>
      <c r="V23" s="48">
        <v>0.54925373134328359</v>
      </c>
      <c r="W23" s="48">
        <v>0.421875</v>
      </c>
      <c r="X23" s="48">
        <v>20.875</v>
      </c>
      <c r="Y23" s="48">
        <v>12.5</v>
      </c>
      <c r="Z23" s="48">
        <v>0.10239852398523985</v>
      </c>
      <c r="AA23" s="48">
        <v>0.22580645161290322</v>
      </c>
      <c r="AB23" s="48">
        <v>1.1779141104294479</v>
      </c>
      <c r="AC23" s="48">
        <v>0.73619631901840488</v>
      </c>
      <c r="AD23" s="48">
        <v>0.58119658119658124</v>
      </c>
      <c r="AE23" s="48">
        <v>12.285714285714286</v>
      </c>
      <c r="AF23" s="48">
        <v>10.333333333333334</v>
      </c>
      <c r="AG23" s="48">
        <v>9.4300518134715031E-2</v>
      </c>
      <c r="AH23" s="48">
        <v>0.67313019390581719</v>
      </c>
      <c r="AI23" s="48">
        <v>0.66240409207161122</v>
      </c>
      <c r="AJ23" s="48">
        <v>0.45337620578778137</v>
      </c>
      <c r="AK23" s="48">
        <v>0.68313953488372092</v>
      </c>
      <c r="AL23" s="48">
        <v>19.666666666666668</v>
      </c>
      <c r="AM23" s="48">
        <v>9.5</v>
      </c>
      <c r="AN23" s="48">
        <v>8</v>
      </c>
      <c r="AO23" s="48">
        <v>11.111111111111111</v>
      </c>
      <c r="AP23" s="48">
        <v>5.6363636363636366E-2</v>
      </c>
      <c r="AQ23" s="48">
        <v>0.83820224719101122</v>
      </c>
      <c r="AR23" s="48">
        <v>0.79224376731301938</v>
      </c>
      <c r="AS23" s="48">
        <v>32.166666666666664</v>
      </c>
      <c r="AT23" s="48">
        <v>13.857142857142858</v>
      </c>
      <c r="AU23" s="48">
        <v>0.11827956989247312</v>
      </c>
      <c r="AV23" s="48">
        <v>0.36871508379888268</v>
      </c>
      <c r="AW23" s="48">
        <v>0.58445040214477206</v>
      </c>
      <c r="AX23" s="48">
        <v>0.52439024390243905</v>
      </c>
      <c r="AY23" s="48">
        <v>0.59807073954983925</v>
      </c>
      <c r="AZ23" s="48">
        <v>34</v>
      </c>
      <c r="BA23" s="48">
        <v>23.666666666666668</v>
      </c>
      <c r="BB23" s="48">
        <v>0.11912943871706758</v>
      </c>
      <c r="BC23" s="48">
        <v>0.7558139534883721</v>
      </c>
      <c r="BD23" s="48">
        <v>0.70571428571428574</v>
      </c>
      <c r="BE23" s="48">
        <v>0.64364640883977897</v>
      </c>
      <c r="BF23" s="48">
        <v>0.56763925729442966</v>
      </c>
      <c r="BG23" s="48">
        <v>48</v>
      </c>
      <c r="BH23" s="48">
        <v>45</v>
      </c>
      <c r="BI23" s="48">
        <v>0.1332560834298957</v>
      </c>
      <c r="BJ23" s="48">
        <v>0.68</v>
      </c>
      <c r="BK23" s="48">
        <v>0.52864583333333337</v>
      </c>
      <c r="BL23" s="48">
        <v>0.53066666666666662</v>
      </c>
      <c r="BM23" s="48">
        <v>0.65230769230769226</v>
      </c>
      <c r="BN23" s="48">
        <v>27.5</v>
      </c>
      <c r="BO23" s="48">
        <v>8.375</v>
      </c>
      <c r="BP23" s="48">
        <v>3.0800821355236141E-3</v>
      </c>
      <c r="BQ23" s="48">
        <v>1.0085227272727273</v>
      </c>
      <c r="BR23" s="48">
        <v>0.54594594594594592</v>
      </c>
      <c r="BS23" s="48">
        <v>0.53804347826086951</v>
      </c>
      <c r="BT23" s="48">
        <v>0.50595238095238093</v>
      </c>
      <c r="BU23" s="48">
        <v>14.818181818181818</v>
      </c>
      <c r="BV23" s="48">
        <v>27.5</v>
      </c>
      <c r="BW23" s="48">
        <v>0.11819116135662898</v>
      </c>
      <c r="BX23" s="48">
        <v>0.2564935064935065</v>
      </c>
      <c r="BY23" s="48">
        <v>0.81769436997319034</v>
      </c>
      <c r="BZ23" s="48">
        <v>0.41854636591478694</v>
      </c>
      <c r="CA23" s="48">
        <v>0.60544217687074831</v>
      </c>
      <c r="CB23" s="48">
        <v>22</v>
      </c>
      <c r="CC23" s="48">
        <v>17</v>
      </c>
      <c r="CD23" s="48">
        <v>0.14300736067297581</v>
      </c>
      <c r="CE23" s="48">
        <v>0.36211699164345401</v>
      </c>
      <c r="CF23" s="48">
        <v>0.70145631067961167</v>
      </c>
      <c r="CG23" s="48">
        <v>0.69090909090909092</v>
      </c>
      <c r="CH23" s="48">
        <v>0.45161290322580644</v>
      </c>
      <c r="CI23" s="48">
        <v>23.3</v>
      </c>
      <c r="CJ23" s="48">
        <v>7.625</v>
      </c>
      <c r="CK23" s="48">
        <v>0.11787439613526569</v>
      </c>
      <c r="CL23" s="48">
        <v>0.81912144702842382</v>
      </c>
      <c r="CM23" s="48">
        <v>0.94551282051282048</v>
      </c>
      <c r="CN23" s="48">
        <v>0.33666191155492153</v>
      </c>
      <c r="CO23" s="48">
        <v>0.23920265780730898</v>
      </c>
      <c r="CP23" s="48">
        <v>140</v>
      </c>
      <c r="CQ23" s="48" t="s">
        <v>73</v>
      </c>
      <c r="CR23" s="48">
        <v>4.9448594806118816E-2</v>
      </c>
      <c r="CS23" s="48">
        <v>0.12895927601809956</v>
      </c>
      <c r="CT23" s="48">
        <v>0.75</v>
      </c>
      <c r="CU23" s="48">
        <v>0.5161290322580645</v>
      </c>
      <c r="CV23" s="48">
        <v>0.41992882562277578</v>
      </c>
      <c r="CW23" s="48">
        <v>29.7</v>
      </c>
      <c r="CX23" s="48">
        <v>10.071428571428571</v>
      </c>
      <c r="CY23" s="48">
        <v>0.1067193675889328</v>
      </c>
      <c r="CZ23" s="48">
        <v>0.30140186915887851</v>
      </c>
      <c r="DA23" s="48">
        <v>0</v>
      </c>
    </row>
    <row r="24" spans="1:105" ht="15">
      <c r="B24" s="9" t="s">
        <v>5</v>
      </c>
      <c r="C24" s="17"/>
      <c r="D24" s="14">
        <v>0.48517735123869193</v>
      </c>
      <c r="E24" s="58">
        <v>0.48648118858043987</v>
      </c>
      <c r="F24" s="55" t="s">
        <v>74</v>
      </c>
      <c r="G24" s="50">
        <v>5.526315789473684E-2</v>
      </c>
      <c r="H24" s="51">
        <v>0.50553505535055354</v>
      </c>
      <c r="I24" s="51">
        <v>0.96762589928057552</v>
      </c>
      <c r="J24" s="51">
        <v>0.60237388724035612</v>
      </c>
      <c r="K24" s="51">
        <v>0.41059602649006621</v>
      </c>
      <c r="L24" s="51">
        <v>0.23525230987917556</v>
      </c>
      <c r="M24" s="51">
        <v>0.43279901356350187</v>
      </c>
      <c r="N24" s="51">
        <v>0.4152542372881356</v>
      </c>
      <c r="O24" s="51">
        <v>0.60668789808917201</v>
      </c>
      <c r="P24" s="51">
        <v>0.6</v>
      </c>
      <c r="Q24" s="51">
        <v>0.73550724637681164</v>
      </c>
      <c r="R24" s="51">
        <v>0.79487179487179482</v>
      </c>
      <c r="S24" s="51">
        <v>0.25540123456790126</v>
      </c>
      <c r="T24" s="51">
        <v>0.44716494845360827</v>
      </c>
      <c r="U24" s="51">
        <v>0.80413793103448272</v>
      </c>
      <c r="V24" s="51">
        <v>0.60183767228177643</v>
      </c>
      <c r="W24" s="51">
        <v>0.38235294117647056</v>
      </c>
      <c r="X24" s="51">
        <v>0.67322834645669294</v>
      </c>
      <c r="Y24" s="51">
        <v>0.63694267515923564</v>
      </c>
      <c r="Z24" s="51">
        <v>0.21166306695464362</v>
      </c>
      <c r="AA24" s="51">
        <v>0.33427362482369533</v>
      </c>
      <c r="AB24" s="51">
        <v>0.91052631578947374</v>
      </c>
      <c r="AC24" s="51">
        <v>0.50683060109289613</v>
      </c>
      <c r="AD24" s="51">
        <v>0.42875000000000002</v>
      </c>
      <c r="AE24" s="51">
        <v>0.46756756756756757</v>
      </c>
      <c r="AF24" s="51">
        <v>0.64864864864864868</v>
      </c>
      <c r="AG24" s="51">
        <v>0.18998628257887518</v>
      </c>
      <c r="AH24" s="51">
        <v>0.50057803468208095</v>
      </c>
      <c r="AI24" s="51">
        <v>0.48648648648648651</v>
      </c>
      <c r="AJ24" s="51">
        <v>0.4940867279894875</v>
      </c>
      <c r="AK24" s="51">
        <v>0.44585253456221197</v>
      </c>
      <c r="AL24" s="51">
        <v>0.44117647058823528</v>
      </c>
      <c r="AM24" s="51">
        <v>0.55605381165919288</v>
      </c>
      <c r="AN24" s="51">
        <v>0.87846481876332627</v>
      </c>
      <c r="AO24" s="51">
        <v>0.66265060240963858</v>
      </c>
      <c r="AP24" s="51">
        <v>0.14666666666666667</v>
      </c>
      <c r="AQ24" s="51">
        <v>0.67012687427912343</v>
      </c>
      <c r="AR24" s="51">
        <v>0.59393939393939399</v>
      </c>
      <c r="AS24" s="51">
        <v>0.52048192771084334</v>
      </c>
      <c r="AT24" s="51">
        <v>0.51247165532879824</v>
      </c>
      <c r="AU24" s="51">
        <v>0.24517906336088155</v>
      </c>
      <c r="AV24" s="51">
        <v>0.47236180904522612</v>
      </c>
      <c r="AW24" s="51">
        <v>0.56925207756232687</v>
      </c>
      <c r="AX24" s="51">
        <v>0.4527503526093089</v>
      </c>
      <c r="AY24" s="51">
        <v>0.44854070660522272</v>
      </c>
      <c r="AZ24" s="51">
        <v>0.39193083573487031</v>
      </c>
      <c r="BA24" s="51">
        <v>0.56456456456456461</v>
      </c>
      <c r="BB24" s="51">
        <v>0.2158490566037736</v>
      </c>
      <c r="BC24" s="51">
        <v>0.49757869249394671</v>
      </c>
      <c r="BD24" s="51">
        <v>0.52686762778505902</v>
      </c>
      <c r="BE24" s="51">
        <v>0.53188929001203367</v>
      </c>
      <c r="BF24" s="51">
        <v>0.44103773584905659</v>
      </c>
      <c r="BG24" s="51">
        <v>0.48854961832061067</v>
      </c>
      <c r="BH24" s="51">
        <v>0.5842696629213483</v>
      </c>
      <c r="BI24" s="51">
        <v>0.30190058479532161</v>
      </c>
      <c r="BJ24" s="51">
        <v>0.44511581067472306</v>
      </c>
      <c r="BK24" s="51">
        <v>0.46021505376344085</v>
      </c>
      <c r="BL24" s="51">
        <v>0.46413043478260868</v>
      </c>
      <c r="BM24" s="51">
        <v>0.46383467278989665</v>
      </c>
      <c r="BN24" s="51">
        <v>0.27093596059113301</v>
      </c>
      <c r="BO24" s="51">
        <v>0.45744680851063829</v>
      </c>
      <c r="BP24" s="51">
        <v>1.9595035924232528E-3</v>
      </c>
      <c r="BQ24" s="51">
        <v>0.85011709601873531</v>
      </c>
      <c r="BR24" s="51">
        <v>0.51111111111111107</v>
      </c>
      <c r="BS24" s="51">
        <v>0.42117117117117114</v>
      </c>
      <c r="BT24" s="51">
        <v>0.46977329974811083</v>
      </c>
      <c r="BU24" s="51">
        <v>0.37614678899082571</v>
      </c>
      <c r="BV24" s="51">
        <v>0.77099236641221369</v>
      </c>
      <c r="BW24" s="51">
        <v>0.27845382963493198</v>
      </c>
      <c r="BX24" s="51">
        <v>9.5682613768961491E-2</v>
      </c>
      <c r="BY24" s="51">
        <v>0.73829531812725091</v>
      </c>
      <c r="BZ24" s="51">
        <v>0.45586592178770952</v>
      </c>
      <c r="CA24" s="51">
        <v>0.55049261083743839</v>
      </c>
      <c r="CB24" s="51">
        <v>0.55415617128463479</v>
      </c>
      <c r="CC24" s="51">
        <v>0.76256983240223464</v>
      </c>
      <c r="CD24" s="51">
        <v>0.20661715057393654</v>
      </c>
      <c r="CE24" s="51">
        <v>0.33826429980276135</v>
      </c>
      <c r="CF24" s="51">
        <v>0.63100961538461542</v>
      </c>
      <c r="CG24" s="51">
        <v>0.42337917485265225</v>
      </c>
      <c r="CH24" s="51">
        <v>0.37737642585551329</v>
      </c>
      <c r="CI24" s="51">
        <v>0.54952830188679247</v>
      </c>
      <c r="CJ24" s="51">
        <v>0.54926624737945495</v>
      </c>
      <c r="CK24" s="51">
        <v>0.22127139364303178</v>
      </c>
      <c r="CL24" s="51">
        <v>0.55708245243128962</v>
      </c>
      <c r="CM24" s="51">
        <v>0.58952496954933009</v>
      </c>
      <c r="CN24" s="51">
        <v>0.24631173829377806</v>
      </c>
      <c r="CO24" s="51">
        <v>0.24553846153846154</v>
      </c>
      <c r="CP24" s="51">
        <v>0.5126811594202898</v>
      </c>
      <c r="CQ24" s="51">
        <v>3.0731707317073171</v>
      </c>
      <c r="CR24" s="51">
        <v>9.0959511924570163E-2</v>
      </c>
      <c r="CS24" s="51">
        <v>0.15130434782608695</v>
      </c>
      <c r="CT24" s="51">
        <v>0.44258760107816714</v>
      </c>
      <c r="CU24" s="51">
        <v>0.31517311608961301</v>
      </c>
      <c r="CV24" s="51">
        <v>0.34294234592445327</v>
      </c>
      <c r="CW24" s="51">
        <v>0.35802469135802467</v>
      </c>
      <c r="CX24" s="51">
        <v>0.46492434662998622</v>
      </c>
      <c r="CY24" s="51">
        <v>0.17719659124302087</v>
      </c>
      <c r="CZ24" s="51">
        <v>0.28687821612349912</v>
      </c>
      <c r="DA24" s="51">
        <v>0</v>
      </c>
    </row>
    <row r="28" spans="1:105" ht="18">
      <c r="B28" s="15" t="s">
        <v>38</v>
      </c>
      <c r="C28" s="5" t="s">
        <v>0</v>
      </c>
      <c r="D28" s="11" t="s">
        <v>43</v>
      </c>
      <c r="E28" s="5" t="s">
        <v>44</v>
      </c>
      <c r="F28" s="40" t="s">
        <v>1</v>
      </c>
      <c r="G28" s="41">
        <v>41640</v>
      </c>
      <c r="H28" s="42">
        <v>41641</v>
      </c>
      <c r="I28" s="42">
        <v>41642</v>
      </c>
      <c r="J28" s="42">
        <v>41643</v>
      </c>
      <c r="K28" s="42">
        <v>41644</v>
      </c>
      <c r="L28" s="42">
        <v>41645</v>
      </c>
      <c r="M28" s="42">
        <v>41646</v>
      </c>
      <c r="N28" s="42">
        <v>41647</v>
      </c>
      <c r="O28" s="42">
        <v>41648</v>
      </c>
      <c r="P28" s="42">
        <v>41649</v>
      </c>
      <c r="Q28" s="42">
        <v>41650</v>
      </c>
      <c r="R28" s="42">
        <v>41651</v>
      </c>
      <c r="S28" s="42">
        <v>41652</v>
      </c>
      <c r="T28" s="42">
        <v>41653</v>
      </c>
      <c r="U28" s="42">
        <v>41654</v>
      </c>
      <c r="V28" s="42">
        <v>41655</v>
      </c>
      <c r="W28" s="42">
        <v>41656</v>
      </c>
      <c r="X28" s="42">
        <v>41657</v>
      </c>
      <c r="Y28" s="42">
        <v>41658</v>
      </c>
      <c r="Z28" s="42">
        <v>41659</v>
      </c>
      <c r="AA28" s="42">
        <v>41660</v>
      </c>
      <c r="AB28" s="42">
        <v>41661</v>
      </c>
      <c r="AC28" s="42">
        <v>41662</v>
      </c>
      <c r="AD28" s="42">
        <v>41663</v>
      </c>
      <c r="AE28" s="42">
        <v>41664</v>
      </c>
      <c r="AF28" s="42">
        <v>41665</v>
      </c>
      <c r="AG28" s="42">
        <v>41666</v>
      </c>
      <c r="AH28" s="42">
        <v>41667</v>
      </c>
      <c r="AI28" s="42">
        <v>41668</v>
      </c>
      <c r="AJ28" s="42">
        <v>41669</v>
      </c>
      <c r="AK28" s="42">
        <v>41670</v>
      </c>
      <c r="AL28" s="42">
        <v>41671</v>
      </c>
      <c r="AM28" s="42">
        <v>41672</v>
      </c>
      <c r="AN28" s="42">
        <v>41673</v>
      </c>
      <c r="AO28" s="42">
        <v>41674</v>
      </c>
      <c r="AP28" s="42">
        <v>41675</v>
      </c>
      <c r="AQ28" s="42">
        <v>41676</v>
      </c>
      <c r="AR28" s="42">
        <v>41677</v>
      </c>
      <c r="AS28" s="42">
        <v>41678</v>
      </c>
      <c r="AT28" s="42">
        <v>41679</v>
      </c>
      <c r="AU28" s="42">
        <v>41680</v>
      </c>
      <c r="AV28" s="42">
        <v>41681</v>
      </c>
      <c r="AW28" s="42">
        <v>41682</v>
      </c>
      <c r="AX28" s="42">
        <v>41683</v>
      </c>
      <c r="AY28" s="42">
        <v>41684</v>
      </c>
      <c r="AZ28" s="42">
        <v>41685</v>
      </c>
      <c r="BA28" s="42">
        <v>41686</v>
      </c>
      <c r="BB28" s="42">
        <v>41687</v>
      </c>
      <c r="BC28" s="42">
        <v>41688</v>
      </c>
      <c r="BD28" s="42">
        <v>41689</v>
      </c>
      <c r="BE28" s="42">
        <v>41690</v>
      </c>
      <c r="BF28" s="42">
        <v>41691</v>
      </c>
      <c r="BG28" s="42">
        <v>41692</v>
      </c>
      <c r="BH28" s="42">
        <v>41693</v>
      </c>
      <c r="BI28" s="42">
        <v>41694</v>
      </c>
      <c r="BJ28" s="42">
        <v>41695</v>
      </c>
      <c r="BK28" s="42">
        <v>41696</v>
      </c>
      <c r="BL28" s="42">
        <v>41697</v>
      </c>
      <c r="BM28" s="42">
        <v>41698</v>
      </c>
      <c r="BN28" s="42">
        <v>41699</v>
      </c>
      <c r="BO28" s="42">
        <v>41700</v>
      </c>
      <c r="BP28" s="42">
        <v>41701</v>
      </c>
      <c r="BQ28" s="42">
        <v>41702</v>
      </c>
      <c r="BR28" s="42">
        <v>41703</v>
      </c>
      <c r="BS28" s="42">
        <v>41704</v>
      </c>
      <c r="BT28" s="42">
        <v>41705</v>
      </c>
      <c r="BU28" s="42">
        <v>41706</v>
      </c>
      <c r="BV28" s="42">
        <v>41707</v>
      </c>
      <c r="BW28" s="42">
        <v>41708</v>
      </c>
      <c r="BX28" s="42">
        <v>41709</v>
      </c>
      <c r="BY28" s="42">
        <v>41710</v>
      </c>
      <c r="BZ28" s="42">
        <v>41711</v>
      </c>
      <c r="CA28" s="42">
        <v>41712</v>
      </c>
      <c r="CB28" s="42">
        <v>41713</v>
      </c>
      <c r="CC28" s="42">
        <v>41714</v>
      </c>
      <c r="CD28" s="42">
        <v>41715</v>
      </c>
      <c r="CE28" s="42">
        <v>41716</v>
      </c>
      <c r="CF28" s="42">
        <v>41717</v>
      </c>
      <c r="CG28" s="42">
        <v>41718</v>
      </c>
      <c r="CH28" s="42">
        <v>41719</v>
      </c>
      <c r="CI28" s="42">
        <v>41720</v>
      </c>
      <c r="CJ28" s="42">
        <v>41721</v>
      </c>
      <c r="CK28" s="42">
        <v>41722</v>
      </c>
      <c r="CL28" s="42">
        <v>41723</v>
      </c>
      <c r="CM28" s="42">
        <v>41724</v>
      </c>
      <c r="CN28" s="42">
        <v>41725</v>
      </c>
      <c r="CO28" s="42">
        <v>41726</v>
      </c>
      <c r="CP28" s="42">
        <v>41727</v>
      </c>
      <c r="CQ28" s="42">
        <v>41728</v>
      </c>
      <c r="CR28" s="42">
        <v>41729</v>
      </c>
      <c r="CS28" s="42">
        <v>41730</v>
      </c>
      <c r="CT28" s="42">
        <v>41731</v>
      </c>
      <c r="CU28" s="42">
        <v>41732</v>
      </c>
      <c r="CV28" s="42">
        <v>41733</v>
      </c>
      <c r="CW28" s="42">
        <v>41734</v>
      </c>
      <c r="CX28" s="42">
        <v>41735</v>
      </c>
      <c r="CY28" s="42">
        <v>41736</v>
      </c>
      <c r="CZ28" s="42">
        <v>41737</v>
      </c>
      <c r="DA28" s="42">
        <v>41738</v>
      </c>
    </row>
    <row r="29" spans="1:105" ht="15">
      <c r="A29" s="36" t="s">
        <v>25</v>
      </c>
      <c r="B29" s="8" t="s">
        <v>49</v>
      </c>
      <c r="C29" s="3"/>
      <c r="D29" s="12">
        <v>639.96428571428567</v>
      </c>
      <c r="E29" s="29">
        <v>0</v>
      </c>
      <c r="F29" s="38" t="s">
        <v>75</v>
      </c>
      <c r="G29" s="52">
        <v>264</v>
      </c>
      <c r="H29" s="49">
        <v>699</v>
      </c>
      <c r="I29" s="49">
        <v>667</v>
      </c>
      <c r="J29" s="49">
        <v>405</v>
      </c>
      <c r="K29" s="49">
        <v>431</v>
      </c>
      <c r="L29" s="49">
        <v>872</v>
      </c>
      <c r="M29" s="49">
        <v>876</v>
      </c>
      <c r="N29" s="49">
        <v>836</v>
      </c>
      <c r="O29" s="49">
        <v>706</v>
      </c>
      <c r="P29" s="49">
        <v>780</v>
      </c>
      <c r="Q29" s="49">
        <v>541</v>
      </c>
      <c r="R29" s="49">
        <v>479</v>
      </c>
      <c r="S29" s="49">
        <v>684</v>
      </c>
      <c r="T29" s="49">
        <v>845</v>
      </c>
      <c r="U29" s="49">
        <v>896</v>
      </c>
      <c r="V29" s="49">
        <v>995</v>
      </c>
      <c r="W29" s="49">
        <v>690</v>
      </c>
      <c r="X29" s="49">
        <v>653</v>
      </c>
      <c r="Y29" s="49">
        <v>482</v>
      </c>
      <c r="Z29" s="49">
        <v>874</v>
      </c>
      <c r="AA29" s="49">
        <v>898</v>
      </c>
      <c r="AB29" s="49">
        <v>979</v>
      </c>
      <c r="AC29" s="49">
        <v>955</v>
      </c>
      <c r="AD29" s="49">
        <v>804</v>
      </c>
      <c r="AE29" s="49">
        <v>522</v>
      </c>
      <c r="AF29" s="49">
        <v>474</v>
      </c>
      <c r="AG29" s="49">
        <v>824</v>
      </c>
      <c r="AH29" s="49">
        <v>987</v>
      </c>
      <c r="AI29" s="49">
        <v>708</v>
      </c>
      <c r="AJ29" s="49">
        <v>905</v>
      </c>
      <c r="AK29" s="49">
        <v>454</v>
      </c>
      <c r="AL29" s="49">
        <v>653</v>
      </c>
      <c r="AM29" s="49">
        <v>389</v>
      </c>
      <c r="AN29" s="49">
        <v>842</v>
      </c>
      <c r="AO29" s="49">
        <v>746</v>
      </c>
      <c r="AP29" s="49">
        <v>801</v>
      </c>
      <c r="AQ29" s="49">
        <v>727</v>
      </c>
      <c r="AR29" s="49">
        <v>546</v>
      </c>
      <c r="AS29" s="49">
        <v>430</v>
      </c>
      <c r="AT29" s="49">
        <v>411</v>
      </c>
      <c r="AU29" s="49">
        <v>727</v>
      </c>
      <c r="AV29" s="49">
        <v>672</v>
      </c>
      <c r="AW29" s="49">
        <v>720</v>
      </c>
      <c r="AX29" s="49">
        <v>756</v>
      </c>
      <c r="AY29" s="49">
        <v>572</v>
      </c>
      <c r="AZ29" s="49">
        <v>471</v>
      </c>
      <c r="BA29" s="49">
        <v>352</v>
      </c>
      <c r="BB29" s="49">
        <v>770</v>
      </c>
      <c r="BC29" s="49">
        <v>885</v>
      </c>
      <c r="BD29" s="49">
        <v>690</v>
      </c>
      <c r="BE29" s="49">
        <v>810</v>
      </c>
      <c r="BF29" s="49">
        <v>584</v>
      </c>
      <c r="BG29" s="49">
        <v>625</v>
      </c>
      <c r="BH29" s="49">
        <v>537</v>
      </c>
      <c r="BI29" s="49">
        <v>714</v>
      </c>
      <c r="BJ29" s="49">
        <v>744</v>
      </c>
      <c r="BK29" s="49">
        <v>647</v>
      </c>
      <c r="BL29" s="49">
        <v>1076</v>
      </c>
      <c r="BM29" s="49">
        <v>790</v>
      </c>
      <c r="BN29" s="49">
        <v>334</v>
      </c>
      <c r="BO29" s="49">
        <v>425</v>
      </c>
      <c r="BP29" s="49">
        <v>882</v>
      </c>
      <c r="BQ29" s="49">
        <v>600</v>
      </c>
      <c r="BR29" s="49">
        <v>966</v>
      </c>
      <c r="BS29" s="49">
        <v>853</v>
      </c>
      <c r="BT29" s="49">
        <v>695</v>
      </c>
      <c r="BU29" s="49">
        <v>380</v>
      </c>
      <c r="BV29" s="49">
        <v>315</v>
      </c>
      <c r="BW29" s="49">
        <v>672</v>
      </c>
      <c r="BX29" s="49">
        <v>871</v>
      </c>
      <c r="BY29" s="49">
        <v>742</v>
      </c>
      <c r="BZ29" s="49">
        <v>638</v>
      </c>
      <c r="CA29" s="49">
        <v>635</v>
      </c>
      <c r="CB29" s="49">
        <v>264</v>
      </c>
      <c r="CC29" s="49">
        <v>264</v>
      </c>
      <c r="CD29" s="49">
        <v>411</v>
      </c>
      <c r="CE29" s="49">
        <v>573</v>
      </c>
      <c r="CF29" s="49">
        <v>556</v>
      </c>
      <c r="CG29" s="49">
        <v>335</v>
      </c>
      <c r="CH29" s="49">
        <v>281</v>
      </c>
      <c r="CI29" s="49">
        <v>274</v>
      </c>
      <c r="CJ29" s="49">
        <v>300</v>
      </c>
      <c r="CK29" s="49">
        <v>316</v>
      </c>
      <c r="CL29" s="49">
        <v>303</v>
      </c>
      <c r="CM29" s="49">
        <v>0</v>
      </c>
      <c r="CN29" s="49">
        <v>0</v>
      </c>
      <c r="CO29" s="49">
        <v>0</v>
      </c>
      <c r="CP29" s="49">
        <v>0</v>
      </c>
      <c r="CQ29" s="49">
        <v>0</v>
      </c>
      <c r="CR29" s="49">
        <v>0</v>
      </c>
      <c r="CS29" s="49">
        <v>0</v>
      </c>
      <c r="CT29" s="49">
        <v>0</v>
      </c>
      <c r="CU29" s="49">
        <v>0</v>
      </c>
      <c r="CV29" s="49">
        <v>0</v>
      </c>
      <c r="CW29" s="49">
        <v>0</v>
      </c>
      <c r="CX29" s="49">
        <v>0</v>
      </c>
      <c r="CY29" s="49">
        <v>0</v>
      </c>
      <c r="CZ29" s="49">
        <v>0</v>
      </c>
      <c r="DA29" s="49">
        <v>0</v>
      </c>
    </row>
    <row r="30" spans="1:105" ht="15">
      <c r="A30" s="35" t="s">
        <v>26</v>
      </c>
      <c r="B30" s="8" t="s">
        <v>50</v>
      </c>
      <c r="C30" s="3"/>
      <c r="D30" s="12">
        <v>1153.2380952380952</v>
      </c>
      <c r="E30" s="29">
        <v>221.73333333333332</v>
      </c>
      <c r="F30" s="38" t="s">
        <v>76</v>
      </c>
      <c r="G30" s="52">
        <v>1982</v>
      </c>
      <c r="H30" s="49">
        <v>1293</v>
      </c>
      <c r="I30" s="49">
        <v>1242</v>
      </c>
      <c r="J30" s="49">
        <v>1231</v>
      </c>
      <c r="K30" s="49">
        <v>1223</v>
      </c>
      <c r="L30" s="49">
        <v>1334</v>
      </c>
      <c r="M30" s="49">
        <v>1364</v>
      </c>
      <c r="N30" s="49">
        <v>1386</v>
      </c>
      <c r="O30" s="49">
        <v>1224</v>
      </c>
      <c r="P30" s="49">
        <v>1168</v>
      </c>
      <c r="Q30" s="49">
        <v>1157</v>
      </c>
      <c r="R30" s="49">
        <v>1133</v>
      </c>
      <c r="S30" s="49">
        <v>1310</v>
      </c>
      <c r="T30" s="49">
        <v>1204</v>
      </c>
      <c r="U30" s="49">
        <v>1276</v>
      </c>
      <c r="V30" s="49">
        <v>1207</v>
      </c>
      <c r="W30" s="49">
        <v>1048</v>
      </c>
      <c r="X30" s="49">
        <v>1049</v>
      </c>
      <c r="Y30" s="49">
        <v>1040</v>
      </c>
      <c r="Z30" s="49">
        <v>1302</v>
      </c>
      <c r="AA30" s="49">
        <v>1211</v>
      </c>
      <c r="AB30" s="49">
        <v>1296</v>
      </c>
      <c r="AC30" s="49">
        <v>1000</v>
      </c>
      <c r="AD30" s="49">
        <v>963</v>
      </c>
      <c r="AE30" s="49">
        <v>951</v>
      </c>
      <c r="AF30" s="49">
        <v>974</v>
      </c>
      <c r="AG30" s="49">
        <v>1092</v>
      </c>
      <c r="AH30" s="49">
        <v>1177</v>
      </c>
      <c r="AI30" s="49">
        <v>1037</v>
      </c>
      <c r="AJ30" s="49">
        <v>988</v>
      </c>
      <c r="AK30" s="49">
        <v>75</v>
      </c>
      <c r="AL30" s="49">
        <v>60</v>
      </c>
      <c r="AM30" s="49">
        <v>49</v>
      </c>
      <c r="AN30" s="49">
        <v>76</v>
      </c>
      <c r="AO30" s="49">
        <v>4728</v>
      </c>
      <c r="AP30" s="49">
        <v>1217</v>
      </c>
      <c r="AQ30" s="49">
        <v>1065</v>
      </c>
      <c r="AR30" s="49">
        <v>902</v>
      </c>
      <c r="AS30" s="49">
        <v>896</v>
      </c>
      <c r="AT30" s="49">
        <v>900</v>
      </c>
      <c r="AU30" s="49">
        <v>1010</v>
      </c>
      <c r="AV30" s="49">
        <v>1015</v>
      </c>
      <c r="AW30" s="49">
        <v>1093</v>
      </c>
      <c r="AX30" s="49">
        <v>972</v>
      </c>
      <c r="AY30" s="49">
        <v>860</v>
      </c>
      <c r="AZ30" s="49">
        <v>858</v>
      </c>
      <c r="BA30" s="49">
        <v>859</v>
      </c>
      <c r="BB30" s="49">
        <v>1119</v>
      </c>
      <c r="BC30" s="49">
        <v>1457</v>
      </c>
      <c r="BD30" s="49">
        <v>1574</v>
      </c>
      <c r="BE30" s="49">
        <v>1318</v>
      </c>
      <c r="BF30" s="49">
        <v>1157</v>
      </c>
      <c r="BG30" s="49">
        <v>1147</v>
      </c>
      <c r="BH30" s="49">
        <v>1158</v>
      </c>
      <c r="BI30" s="49">
        <v>1125</v>
      </c>
      <c r="BJ30" s="49">
        <v>1456</v>
      </c>
      <c r="BK30" s="49">
        <v>1418</v>
      </c>
      <c r="BL30" s="49">
        <v>1298</v>
      </c>
      <c r="BM30" s="49">
        <v>1203</v>
      </c>
      <c r="BN30" s="49">
        <v>1168</v>
      </c>
      <c r="BO30" s="49">
        <v>1190</v>
      </c>
      <c r="BP30" s="49">
        <v>1295</v>
      </c>
      <c r="BQ30" s="49">
        <v>1302</v>
      </c>
      <c r="BR30" s="49">
        <v>1252</v>
      </c>
      <c r="BS30" s="49">
        <v>1071</v>
      </c>
      <c r="BT30" s="49">
        <v>1027</v>
      </c>
      <c r="BU30" s="49">
        <v>1002</v>
      </c>
      <c r="BV30" s="49">
        <v>1009</v>
      </c>
      <c r="BW30" s="49">
        <v>1390</v>
      </c>
      <c r="BX30" s="49">
        <v>1337</v>
      </c>
      <c r="BY30" s="49">
        <v>1349</v>
      </c>
      <c r="BZ30" s="49">
        <v>1154</v>
      </c>
      <c r="CA30" s="49">
        <v>984</v>
      </c>
      <c r="CB30" s="49">
        <v>991</v>
      </c>
      <c r="CC30" s="49">
        <v>1007</v>
      </c>
      <c r="CD30" s="49">
        <v>1143</v>
      </c>
      <c r="CE30" s="49">
        <v>1285</v>
      </c>
      <c r="CF30" s="49">
        <v>1242</v>
      </c>
      <c r="CG30" s="49">
        <v>1190</v>
      </c>
      <c r="CH30" s="49">
        <v>1042</v>
      </c>
      <c r="CI30" s="49">
        <v>1027</v>
      </c>
      <c r="CJ30" s="49">
        <v>1032</v>
      </c>
      <c r="CK30" s="49">
        <v>1262</v>
      </c>
      <c r="CL30" s="49">
        <v>1194</v>
      </c>
      <c r="CM30" s="49">
        <v>5</v>
      </c>
      <c r="CN30" s="49">
        <v>6</v>
      </c>
      <c r="CO30" s="49">
        <v>0</v>
      </c>
      <c r="CP30" s="49">
        <v>0</v>
      </c>
      <c r="CQ30" s="49">
        <v>0</v>
      </c>
      <c r="CR30" s="49">
        <v>8</v>
      </c>
      <c r="CS30" s="49">
        <v>48</v>
      </c>
      <c r="CT30" s="49">
        <v>0</v>
      </c>
      <c r="CU30" s="49">
        <v>0</v>
      </c>
      <c r="CV30" s="49">
        <v>1451</v>
      </c>
      <c r="CW30" s="49">
        <v>383</v>
      </c>
      <c r="CX30" s="49">
        <v>383</v>
      </c>
      <c r="CY30" s="49">
        <v>383</v>
      </c>
      <c r="CZ30" s="49">
        <v>324</v>
      </c>
      <c r="DA30" s="49">
        <v>335</v>
      </c>
    </row>
    <row r="31" spans="1:105" ht="15">
      <c r="B31" s="8" t="s">
        <v>2</v>
      </c>
      <c r="C31" s="3"/>
      <c r="D31" s="12">
        <v>1793.202380952381</v>
      </c>
      <c r="E31" s="29">
        <v>221.73333333333332</v>
      </c>
      <c r="F31" s="38" t="s">
        <v>77</v>
      </c>
      <c r="G31" s="43">
        <v>2246</v>
      </c>
      <c r="H31" s="44">
        <v>1992</v>
      </c>
      <c r="I31" s="44">
        <v>1909</v>
      </c>
      <c r="J31" s="44">
        <v>1636</v>
      </c>
      <c r="K31" s="44">
        <v>1654</v>
      </c>
      <c r="L31" s="44">
        <v>2206</v>
      </c>
      <c r="M31" s="44">
        <v>2240</v>
      </c>
      <c r="N31" s="44">
        <v>2222</v>
      </c>
      <c r="O31" s="44">
        <v>1930</v>
      </c>
      <c r="P31" s="44">
        <v>1948</v>
      </c>
      <c r="Q31" s="44">
        <v>1698</v>
      </c>
      <c r="R31" s="44">
        <v>1612</v>
      </c>
      <c r="S31" s="44">
        <v>1994</v>
      </c>
      <c r="T31" s="44">
        <v>2049</v>
      </c>
      <c r="U31" s="44">
        <v>2172</v>
      </c>
      <c r="V31" s="44">
        <v>2202</v>
      </c>
      <c r="W31" s="44">
        <v>1738</v>
      </c>
      <c r="X31" s="44">
        <v>1702</v>
      </c>
      <c r="Y31" s="44">
        <v>1522</v>
      </c>
      <c r="Z31" s="44">
        <v>2176</v>
      </c>
      <c r="AA31" s="44">
        <v>2109</v>
      </c>
      <c r="AB31" s="44">
        <v>2275</v>
      </c>
      <c r="AC31" s="44">
        <v>1955</v>
      </c>
      <c r="AD31" s="44">
        <v>1767</v>
      </c>
      <c r="AE31" s="44">
        <v>1473</v>
      </c>
      <c r="AF31" s="44">
        <v>1448</v>
      </c>
      <c r="AG31" s="44">
        <v>1916</v>
      </c>
      <c r="AH31" s="44">
        <v>2164</v>
      </c>
      <c r="AI31" s="44">
        <v>1745</v>
      </c>
      <c r="AJ31" s="44">
        <v>1893</v>
      </c>
      <c r="AK31" s="44">
        <v>529</v>
      </c>
      <c r="AL31" s="44">
        <v>713</v>
      </c>
      <c r="AM31" s="44">
        <v>438</v>
      </c>
      <c r="AN31" s="44">
        <v>918</v>
      </c>
      <c r="AO31" s="44">
        <v>5474</v>
      </c>
      <c r="AP31" s="44">
        <v>2018</v>
      </c>
      <c r="AQ31" s="44">
        <v>1792</v>
      </c>
      <c r="AR31" s="44">
        <v>1448</v>
      </c>
      <c r="AS31" s="44">
        <v>1326</v>
      </c>
      <c r="AT31" s="44">
        <v>1311</v>
      </c>
      <c r="AU31" s="44">
        <v>1737</v>
      </c>
      <c r="AV31" s="44">
        <v>1687</v>
      </c>
      <c r="AW31" s="44">
        <v>1813</v>
      </c>
      <c r="AX31" s="44">
        <v>1728</v>
      </c>
      <c r="AY31" s="44">
        <v>1432</v>
      </c>
      <c r="AZ31" s="44">
        <v>1329</v>
      </c>
      <c r="BA31" s="44">
        <v>1211</v>
      </c>
      <c r="BB31" s="44">
        <v>1889</v>
      </c>
      <c r="BC31" s="44">
        <v>2342</v>
      </c>
      <c r="BD31" s="44">
        <v>2264</v>
      </c>
      <c r="BE31" s="44">
        <v>2128</v>
      </c>
      <c r="BF31" s="44">
        <v>1741</v>
      </c>
      <c r="BG31" s="44">
        <v>1772</v>
      </c>
      <c r="BH31" s="44">
        <v>1695</v>
      </c>
      <c r="BI31" s="44">
        <v>1839</v>
      </c>
      <c r="BJ31" s="44">
        <v>2200</v>
      </c>
      <c r="BK31" s="44">
        <v>2065</v>
      </c>
      <c r="BL31" s="44">
        <v>2374</v>
      </c>
      <c r="BM31" s="44">
        <v>1993</v>
      </c>
      <c r="BN31" s="44">
        <v>1502</v>
      </c>
      <c r="BO31" s="44">
        <v>1615</v>
      </c>
      <c r="BP31" s="44">
        <v>2177</v>
      </c>
      <c r="BQ31" s="44">
        <v>1902</v>
      </c>
      <c r="BR31" s="44">
        <v>2218</v>
      </c>
      <c r="BS31" s="44">
        <v>1924</v>
      </c>
      <c r="BT31" s="44">
        <v>1722</v>
      </c>
      <c r="BU31" s="44">
        <v>1382</v>
      </c>
      <c r="BV31" s="44">
        <v>1324</v>
      </c>
      <c r="BW31" s="44">
        <v>2062</v>
      </c>
      <c r="BX31" s="44">
        <v>2208</v>
      </c>
      <c r="BY31" s="44">
        <v>2091</v>
      </c>
      <c r="BZ31" s="44">
        <v>1792</v>
      </c>
      <c r="CA31" s="44">
        <v>1619</v>
      </c>
      <c r="CB31" s="44">
        <v>1255</v>
      </c>
      <c r="CC31" s="44">
        <v>1271</v>
      </c>
      <c r="CD31" s="44">
        <v>1554</v>
      </c>
      <c r="CE31" s="44">
        <v>1858</v>
      </c>
      <c r="CF31" s="44">
        <v>1798</v>
      </c>
      <c r="CG31" s="44">
        <v>1525</v>
      </c>
      <c r="CH31" s="44">
        <v>1323</v>
      </c>
      <c r="CI31" s="44">
        <v>1301</v>
      </c>
      <c r="CJ31" s="44">
        <v>1332</v>
      </c>
      <c r="CK31" s="44">
        <v>1578</v>
      </c>
      <c r="CL31" s="44">
        <v>1497</v>
      </c>
      <c r="CM31" s="44">
        <v>5</v>
      </c>
      <c r="CN31" s="44">
        <v>6</v>
      </c>
      <c r="CO31" s="44">
        <v>0</v>
      </c>
      <c r="CP31" s="44">
        <v>0</v>
      </c>
      <c r="CQ31" s="44">
        <v>0</v>
      </c>
      <c r="CR31" s="44">
        <v>8</v>
      </c>
      <c r="CS31" s="44">
        <v>48</v>
      </c>
      <c r="CT31" s="44">
        <v>0</v>
      </c>
      <c r="CU31" s="44">
        <v>0</v>
      </c>
      <c r="CV31" s="44">
        <v>1451</v>
      </c>
      <c r="CW31" s="44">
        <v>383</v>
      </c>
      <c r="CX31" s="44">
        <v>383</v>
      </c>
      <c r="CY31" s="44">
        <v>383</v>
      </c>
      <c r="CZ31" s="44">
        <v>324</v>
      </c>
      <c r="DA31" s="44">
        <v>335</v>
      </c>
    </row>
    <row r="32" spans="1:105">
      <c r="B32" s="8"/>
      <c r="C32" s="3"/>
      <c r="D32" s="8"/>
      <c r="E32" s="3"/>
      <c r="F32" s="39"/>
      <c r="G32" s="52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</row>
    <row r="33" spans="1:105" ht="15">
      <c r="B33" s="8" t="s">
        <v>51</v>
      </c>
      <c r="C33" s="3"/>
      <c r="D33" s="13">
        <v>9.4745345343359606E-3</v>
      </c>
      <c r="E33" s="30">
        <v>0</v>
      </c>
      <c r="F33" s="38" t="s">
        <v>78</v>
      </c>
      <c r="G33" s="47">
        <v>3.6398229722463499E-3</v>
      </c>
      <c r="H33" s="48">
        <v>7.6265083902502893E-3</v>
      </c>
      <c r="I33" s="48">
        <v>7.5879957225091577E-3</v>
      </c>
      <c r="J33" s="48">
        <v>5.3029211894255824E-3</v>
      </c>
      <c r="K33" s="48">
        <v>5.8517643544730019E-3</v>
      </c>
      <c r="L33" s="48">
        <v>9.8213682337305423E-3</v>
      </c>
      <c r="M33" s="48">
        <v>1.0212527833801601E-2</v>
      </c>
      <c r="N33" s="48">
        <v>9.6312254467114441E-3</v>
      </c>
      <c r="O33" s="48">
        <v>9.1033344508342582E-3</v>
      </c>
      <c r="P33" s="48">
        <v>1.0731237531815367E-2</v>
      </c>
      <c r="Q33" s="48">
        <v>7.7827169018744695E-3</v>
      </c>
      <c r="R33" s="48">
        <v>6.8860424663245209E-3</v>
      </c>
      <c r="S33" s="48">
        <v>8.7048372933555621E-3</v>
      </c>
      <c r="T33" s="48">
        <v>1.1621350277124506E-2</v>
      </c>
      <c r="U33" s="48">
        <v>1.1418376449598573E-2</v>
      </c>
      <c r="V33" s="48">
        <v>1.3682806419230188E-2</v>
      </c>
      <c r="W33" s="48">
        <v>1.022101084315933E-2</v>
      </c>
      <c r="X33" s="48">
        <v>9.8813631136129773E-3</v>
      </c>
      <c r="Y33" s="48">
        <v>7.2164331057611693E-3</v>
      </c>
      <c r="Z33" s="48">
        <v>1.1166617690273288E-2</v>
      </c>
      <c r="AA33" s="48">
        <v>1.1817188877630246E-2</v>
      </c>
      <c r="AB33" s="48">
        <v>1.2104352126607319E-2</v>
      </c>
      <c r="AC33" s="48">
        <v>1.3287326256034951E-2</v>
      </c>
      <c r="AD33" s="48">
        <v>1.2006630527306125E-2</v>
      </c>
      <c r="AE33" s="48">
        <v>8.014985873971257E-3</v>
      </c>
      <c r="AF33" s="48">
        <v>6.7302777304481176E-3</v>
      </c>
      <c r="AG33" s="48">
        <v>1.1066790227916784E-2</v>
      </c>
      <c r="AH33" s="48">
        <v>1.344595054832777E-2</v>
      </c>
      <c r="AI33" s="48">
        <v>9.7168658990159622E-3</v>
      </c>
      <c r="AJ33" s="48">
        <v>1.3301390399482643E-2</v>
      </c>
      <c r="AK33" s="48">
        <v>6.9464632709579695E-3</v>
      </c>
      <c r="AL33" s="48">
        <v>1.0082917715362167E-2</v>
      </c>
      <c r="AM33" s="48">
        <v>5.9152702168425537E-3</v>
      </c>
      <c r="AN33" s="48">
        <v>1.1268585805864482E-2</v>
      </c>
      <c r="AO33" s="48">
        <v>9.8615939825769695E-3</v>
      </c>
      <c r="AP33" s="48">
        <v>1.075239948989865E-2</v>
      </c>
      <c r="AQ33" s="48">
        <v>1.0110703159768581E-2</v>
      </c>
      <c r="AR33" s="48">
        <v>8.6738260151235941E-3</v>
      </c>
      <c r="AS33" s="48">
        <v>6.6681140092423163E-3</v>
      </c>
      <c r="AT33" s="48">
        <v>6.3109404990403075E-3</v>
      </c>
      <c r="AU33" s="48">
        <v>1.0022471290513807E-2</v>
      </c>
      <c r="AV33" s="48">
        <v>9.2481730729532217E-3</v>
      </c>
      <c r="AW33" s="48">
        <v>1.0289683163505923E-2</v>
      </c>
      <c r="AX33" s="48">
        <v>1.2237167969698442E-2</v>
      </c>
      <c r="AY33" s="48">
        <v>9.9511142812407586E-3</v>
      </c>
      <c r="AZ33" s="48">
        <v>7.4765465022143913E-3</v>
      </c>
      <c r="BA33" s="48">
        <v>5.8381569999834144E-3</v>
      </c>
      <c r="BB33" s="48">
        <v>9.5344229816740969E-3</v>
      </c>
      <c r="BC33" s="48">
        <v>1.2306023694310029E-2</v>
      </c>
      <c r="BD33" s="48">
        <v>9.5722986002247414E-3</v>
      </c>
      <c r="BE33" s="48">
        <v>1.2619181155356141E-2</v>
      </c>
      <c r="BF33" s="48">
        <v>9.6085819115154913E-3</v>
      </c>
      <c r="BG33" s="48">
        <v>1.0950120013315346E-2</v>
      </c>
      <c r="BH33" s="48">
        <v>8.8187476393017262E-3</v>
      </c>
      <c r="BI33" s="48">
        <v>9.9290780141843976E-3</v>
      </c>
      <c r="BJ33" s="48">
        <v>1.0448997935480247E-2</v>
      </c>
      <c r="BK33" s="48">
        <v>9.6140986968215516E-3</v>
      </c>
      <c r="BL33" s="48">
        <v>1.6946750035436976E-2</v>
      </c>
      <c r="BM33" s="48">
        <v>1.3395733713161733E-2</v>
      </c>
      <c r="BN33" s="48">
        <v>5.99608638672962E-3</v>
      </c>
      <c r="BO33" s="48">
        <v>7.0088063590487814E-3</v>
      </c>
      <c r="BP33" s="48">
        <v>1.3214868975023598E-2</v>
      </c>
      <c r="BQ33" s="48">
        <v>9.8591780731879658E-3</v>
      </c>
      <c r="BR33" s="48">
        <v>1.5401540154015401E-2</v>
      </c>
      <c r="BS33" s="48">
        <v>1.4285953541342176E-2</v>
      </c>
      <c r="BT33" s="48">
        <v>1.2586703370338844E-2</v>
      </c>
      <c r="BU33" s="48">
        <v>7.1769883090637811E-3</v>
      </c>
      <c r="BV33" s="48">
        <v>6.395679363274588E-3</v>
      </c>
      <c r="BW33" s="48">
        <v>1.0531099653664729E-2</v>
      </c>
      <c r="BX33" s="48">
        <v>1.4985461865354507E-2</v>
      </c>
      <c r="BY33" s="48">
        <v>1.2794427009690657E-2</v>
      </c>
      <c r="BZ33" s="48">
        <v>1.1443535657913617E-2</v>
      </c>
      <c r="CA33" s="48">
        <v>1.2229176697159365E-2</v>
      </c>
      <c r="CB33" s="48">
        <v>5.2898391007273528E-3</v>
      </c>
      <c r="CC33" s="48">
        <v>5.355947333184557E-3</v>
      </c>
      <c r="CD33" s="48">
        <v>6.8439545068522808E-3</v>
      </c>
      <c r="CE33" s="48">
        <v>9.247752618582657E-3</v>
      </c>
      <c r="CF33" s="48">
        <v>8.6839721363196204E-3</v>
      </c>
      <c r="CG33" s="48">
        <v>5.6097928563055748E-3</v>
      </c>
      <c r="CH33" s="48">
        <v>5.3577897687188975E-3</v>
      </c>
      <c r="CI33" s="48">
        <v>5.1768440145102783E-3</v>
      </c>
      <c r="CJ33" s="48">
        <v>5.5317893494615722E-3</v>
      </c>
      <c r="CK33" s="48">
        <v>5.1670291217685632E-3</v>
      </c>
      <c r="CL33" s="48">
        <v>4.7065036735581475E-3</v>
      </c>
      <c r="CM33" s="48">
        <v>0</v>
      </c>
      <c r="CN33" s="48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48">
        <v>0</v>
      </c>
      <c r="CU33" s="48">
        <v>0</v>
      </c>
      <c r="CV33" s="48">
        <v>0</v>
      </c>
      <c r="CW33" s="48">
        <v>0</v>
      </c>
      <c r="CX33" s="48">
        <v>0</v>
      </c>
      <c r="CY33" s="48">
        <v>0</v>
      </c>
      <c r="CZ33" s="48">
        <v>0</v>
      </c>
      <c r="DA33" s="48">
        <v>0</v>
      </c>
    </row>
    <row r="34" spans="1:105" ht="15">
      <c r="B34" s="8" t="s">
        <v>54</v>
      </c>
      <c r="C34" s="3"/>
      <c r="D34" s="13">
        <v>1.7308362272210869E-2</v>
      </c>
      <c r="E34" s="30">
        <v>4.3789846287106776E-2</v>
      </c>
      <c r="F34" s="38" t="s">
        <v>79</v>
      </c>
      <c r="G34" s="47">
        <v>2.7326246708304035E-2</v>
      </c>
      <c r="H34" s="48">
        <v>1.410740393217972E-2</v>
      </c>
      <c r="I34" s="48">
        <v>1.412937134536188E-2</v>
      </c>
      <c r="J34" s="48">
        <v>1.6118261689340475E-2</v>
      </c>
      <c r="K34" s="48">
        <v>1.6604890500047521E-2</v>
      </c>
      <c r="L34" s="48">
        <v>1.5024891311693284E-2</v>
      </c>
      <c r="M34" s="48">
        <v>1.5901698590531262E-2</v>
      </c>
      <c r="N34" s="48">
        <v>1.5967557977442655E-2</v>
      </c>
      <c r="O34" s="48">
        <v>1.5782551512494521E-2</v>
      </c>
      <c r="P34" s="48">
        <v>1.606934030405173E-2</v>
      </c>
      <c r="Q34" s="48">
        <v>1.6644368679239855E-2</v>
      </c>
      <c r="R34" s="48">
        <v>1.6287862451661132E-2</v>
      </c>
      <c r="S34" s="48">
        <v>1.6671545108619571E-2</v>
      </c>
      <c r="T34" s="48">
        <v>1.6558705010246044E-2</v>
      </c>
      <c r="U34" s="48">
        <v>1.6260991461705111E-2</v>
      </c>
      <c r="V34" s="48">
        <v>1.6598138038201846E-2</v>
      </c>
      <c r="W34" s="48">
        <v>1.5524086034247793E-2</v>
      </c>
      <c r="X34" s="48">
        <v>1.5873736456630955E-2</v>
      </c>
      <c r="Y34" s="48">
        <v>1.5570727033177627E-2</v>
      </c>
      <c r="Z34" s="48">
        <v>1.6634938481391099E-2</v>
      </c>
      <c r="AA34" s="48">
        <v>1.5936097695779763E-2</v>
      </c>
      <c r="AB34" s="48">
        <v>1.6023738872403562E-2</v>
      </c>
      <c r="AC34" s="48">
        <v>1.3913430634591571E-2</v>
      </c>
      <c r="AD34" s="48">
        <v>1.4381076116661441E-2</v>
      </c>
      <c r="AE34" s="48">
        <v>1.4602014494533841E-2</v>
      </c>
      <c r="AF34" s="48">
        <v>1.3829726813199295E-2</v>
      </c>
      <c r="AG34" s="48">
        <v>1.4666183166122728E-2</v>
      </c>
      <c r="AH34" s="48">
        <v>1.6034330086506367E-2</v>
      </c>
      <c r="AI34" s="48">
        <v>1.4232189176948519E-2</v>
      </c>
      <c r="AJ34" s="48">
        <v>1.4521296922308122E-2</v>
      </c>
      <c r="AK34" s="48">
        <v>1.147543491898343E-3</v>
      </c>
      <c r="AL34" s="48">
        <v>9.2645492024767228E-4</v>
      </c>
      <c r="AM34" s="48">
        <v>7.4511115841975606E-4</v>
      </c>
      <c r="AN34" s="48">
        <v>1.0171170086053453E-3</v>
      </c>
      <c r="AO34" s="48">
        <v>6.2500826205930171E-2</v>
      </c>
      <c r="AP34" s="48">
        <v>1.633666689039533E-2</v>
      </c>
      <c r="AQ34" s="48">
        <v>1.4811415220293726E-2</v>
      </c>
      <c r="AR34" s="48">
        <v>1.432928766601004E-2</v>
      </c>
      <c r="AS34" s="48">
        <v>1.3894488726235152E-2</v>
      </c>
      <c r="AT34" s="48">
        <v>1.3819577735124759E-2</v>
      </c>
      <c r="AU34" s="48">
        <v>1.3923928477880255E-2</v>
      </c>
      <c r="AV34" s="48">
        <v>1.396859474560643E-2</v>
      </c>
      <c r="AW34" s="48">
        <v>1.5620310691266631E-2</v>
      </c>
      <c r="AX34" s="48">
        <v>1.5733501675326566E-2</v>
      </c>
      <c r="AY34" s="48">
        <v>1.49614655277396E-2</v>
      </c>
      <c r="AZ34" s="48">
        <v>1.3619696176008382E-2</v>
      </c>
      <c r="BA34" s="48">
        <v>1.424709336075498E-2</v>
      </c>
      <c r="BB34" s="48">
        <v>1.3855869242199108E-2</v>
      </c>
      <c r="BC34" s="48">
        <v>2.0259747483174814E-2</v>
      </c>
      <c r="BD34" s="48">
        <v>2.183593912573006E-2</v>
      </c>
      <c r="BE34" s="48">
        <v>2.0533433040443697E-2</v>
      </c>
      <c r="BF34" s="48">
        <v>1.9036180259629148E-2</v>
      </c>
      <c r="BG34" s="48">
        <v>2.0095660248436321E-2</v>
      </c>
      <c r="BH34" s="48">
        <v>1.9016964183075229E-2</v>
      </c>
      <c r="BI34" s="48">
        <v>1.5644555694618274E-2</v>
      </c>
      <c r="BJ34" s="48">
        <v>2.0448576604918334E-2</v>
      </c>
      <c r="BK34" s="48">
        <v>2.1070775814672274E-2</v>
      </c>
      <c r="BL34" s="48">
        <v>2.0443198462822672E-2</v>
      </c>
      <c r="BM34" s="48">
        <v>2.0398819818903246E-2</v>
      </c>
      <c r="BN34" s="48">
        <v>2.0968349999102381E-2</v>
      </c>
      <c r="BO34" s="48">
        <v>1.9624657805336589E-2</v>
      </c>
      <c r="BP34" s="48">
        <v>1.9402783812534647E-2</v>
      </c>
      <c r="BQ34" s="48">
        <v>2.1394416418817886E-2</v>
      </c>
      <c r="BR34" s="48">
        <v>1.9961416431498222E-2</v>
      </c>
      <c r="BS34" s="48">
        <v>1.7936994422951314E-2</v>
      </c>
      <c r="BT34" s="48">
        <v>1.8599344404802869E-2</v>
      </c>
      <c r="BU34" s="48">
        <v>1.8924584962320811E-2</v>
      </c>
      <c r="BV34" s="48">
        <v>2.0486477706489075E-2</v>
      </c>
      <c r="BW34" s="48">
        <v>2.1783078152669604E-2</v>
      </c>
      <c r="BX34" s="48">
        <v>2.300294203671524E-2</v>
      </c>
      <c r="BY34" s="48">
        <v>2.3261027002793394E-2</v>
      </c>
      <c r="BZ34" s="48">
        <v>2.0698809011335917E-2</v>
      </c>
      <c r="CA34" s="48">
        <v>1.895040924410207E-2</v>
      </c>
      <c r="CB34" s="48">
        <v>1.9856933897048509E-2</v>
      </c>
      <c r="CC34" s="48">
        <v>2.0429693047412305E-2</v>
      </c>
      <c r="CD34" s="48">
        <v>1.9033187351173129E-2</v>
      </c>
      <c r="CE34" s="48">
        <v>2.0738851858427075E-2</v>
      </c>
      <c r="CF34" s="48">
        <v>1.9398369412426203E-2</v>
      </c>
      <c r="CG34" s="48">
        <v>1.9927323877622787E-2</v>
      </c>
      <c r="CH34" s="48">
        <v>1.9867675939519897E-2</v>
      </c>
      <c r="CI34" s="48">
        <v>1.9403718258766627E-2</v>
      </c>
      <c r="CJ34" s="48">
        <v>1.902935536214781E-2</v>
      </c>
      <c r="CK34" s="48">
        <v>2.0635413771113692E-2</v>
      </c>
      <c r="CL34" s="48">
        <v>1.8546420416595474E-2</v>
      </c>
      <c r="CM34" s="48">
        <v>4.725897920604915E-3</v>
      </c>
      <c r="CN34" s="48">
        <v>4.1436464088397788E-3</v>
      </c>
      <c r="CO34" s="48">
        <v>0</v>
      </c>
      <c r="CP34" s="48">
        <v>0</v>
      </c>
      <c r="CQ34" s="48">
        <v>0</v>
      </c>
      <c r="CR34" s="48">
        <v>1.9865905140302956E-3</v>
      </c>
      <c r="CS34" s="48">
        <v>1.3047023647730362E-2</v>
      </c>
      <c r="CT34" s="48">
        <v>0</v>
      </c>
      <c r="CU34" s="48">
        <v>0</v>
      </c>
      <c r="CV34" s="48">
        <v>0.32680180180180179</v>
      </c>
      <c r="CW34" s="48">
        <v>7.2758358662613987E-2</v>
      </c>
      <c r="CX34" s="48">
        <v>7.0768662232076868E-2</v>
      </c>
      <c r="CY34" s="48">
        <v>6.128980636901904E-2</v>
      </c>
      <c r="CZ34" s="48">
        <v>4.2149082867178354E-2</v>
      </c>
      <c r="DA34" s="48">
        <v>5.9176823882706238E-2</v>
      </c>
    </row>
    <row r="35" spans="1:105" ht="15">
      <c r="B35" s="8" t="s">
        <v>4</v>
      </c>
      <c r="C35" s="3"/>
      <c r="D35" s="13">
        <v>2.6782896806546823E-2</v>
      </c>
      <c r="E35" s="30">
        <v>4.3789846287106776E-2</v>
      </c>
      <c r="F35" s="38" t="s">
        <v>80</v>
      </c>
      <c r="G35" s="47">
        <v>3.0966069680550386E-2</v>
      </c>
      <c r="H35" s="48">
        <v>2.1733912322430007E-2</v>
      </c>
      <c r="I35" s="48">
        <v>2.1717367067871036E-2</v>
      </c>
      <c r="J35" s="48">
        <v>2.1421182878766057E-2</v>
      </c>
      <c r="K35" s="48">
        <v>2.2456654854520523E-2</v>
      </c>
      <c r="L35" s="48">
        <v>2.4846259545423827E-2</v>
      </c>
      <c r="M35" s="48">
        <v>2.6114226424332865E-2</v>
      </c>
      <c r="N35" s="48">
        <v>2.5598783424154101E-2</v>
      </c>
      <c r="O35" s="48">
        <v>2.4885885963328778E-2</v>
      </c>
      <c r="P35" s="48">
        <v>2.6800577835867097E-2</v>
      </c>
      <c r="Q35" s="48">
        <v>2.4427085581114324E-2</v>
      </c>
      <c r="R35" s="48">
        <v>2.3173904917985651E-2</v>
      </c>
      <c r="S35" s="48">
        <v>2.5376382401975133E-2</v>
      </c>
      <c r="T35" s="48">
        <v>2.818005528737055E-2</v>
      </c>
      <c r="U35" s="48">
        <v>2.7679367911303682E-2</v>
      </c>
      <c r="V35" s="48">
        <v>3.0280944457432034E-2</v>
      </c>
      <c r="W35" s="48">
        <v>2.5745096877407121E-2</v>
      </c>
      <c r="X35" s="48">
        <v>2.5755099570243932E-2</v>
      </c>
      <c r="Y35" s="48">
        <v>2.2787160138938795E-2</v>
      </c>
      <c r="Z35" s="48">
        <v>2.7801556171664389E-2</v>
      </c>
      <c r="AA35" s="48">
        <v>2.7753286573410009E-2</v>
      </c>
      <c r="AB35" s="48">
        <v>2.8128090999010879E-2</v>
      </c>
      <c r="AC35" s="48">
        <v>2.7200756890626523E-2</v>
      </c>
      <c r="AD35" s="48">
        <v>2.6387706643967564E-2</v>
      </c>
      <c r="AE35" s="48">
        <v>2.2617000368505096E-2</v>
      </c>
      <c r="AF35" s="48">
        <v>2.0560004543647412E-2</v>
      </c>
      <c r="AG35" s="48">
        <v>2.5732973394039512E-2</v>
      </c>
      <c r="AH35" s="48">
        <v>2.9480280634834138E-2</v>
      </c>
      <c r="AI35" s="48">
        <v>2.3949055075964482E-2</v>
      </c>
      <c r="AJ35" s="48">
        <v>2.7822687321790763E-2</v>
      </c>
      <c r="AK35" s="48">
        <v>8.0940067628563119E-3</v>
      </c>
      <c r="AL35" s="48">
        <v>1.1009372635609839E-2</v>
      </c>
      <c r="AM35" s="48">
        <v>6.6603813752623099E-3</v>
      </c>
      <c r="AN35" s="48">
        <v>1.2285702814469827E-2</v>
      </c>
      <c r="AO35" s="48">
        <v>7.2362420188507151E-2</v>
      </c>
      <c r="AP35" s="48">
        <v>2.7089066380293979E-2</v>
      </c>
      <c r="AQ35" s="48">
        <v>2.4922118380062305E-2</v>
      </c>
      <c r="AR35" s="48">
        <v>2.3003113681133634E-2</v>
      </c>
      <c r="AS35" s="48">
        <v>2.0562602735477466E-2</v>
      </c>
      <c r="AT35" s="48">
        <v>2.0130518234165066E-2</v>
      </c>
      <c r="AU35" s="48">
        <v>2.394639976839406E-2</v>
      </c>
      <c r="AV35" s="48">
        <v>2.3216767818559653E-2</v>
      </c>
      <c r="AW35" s="48">
        <v>2.5909993854772554E-2</v>
      </c>
      <c r="AX35" s="48">
        <v>2.7970669645025009E-2</v>
      </c>
      <c r="AY35" s="48">
        <v>2.4912579808980359E-2</v>
      </c>
      <c r="AZ35" s="48">
        <v>2.1096242678222774E-2</v>
      </c>
      <c r="BA35" s="48">
        <v>2.0085250360738393E-2</v>
      </c>
      <c r="BB35" s="48">
        <v>2.3390292223873205E-2</v>
      </c>
      <c r="BC35" s="48">
        <v>3.2565771177484847E-2</v>
      </c>
      <c r="BD35" s="48">
        <v>3.1408237725954802E-2</v>
      </c>
      <c r="BE35" s="48">
        <v>3.3152614195799839E-2</v>
      </c>
      <c r="BF35" s="48">
        <v>2.8644762171144637E-2</v>
      </c>
      <c r="BG35" s="48">
        <v>3.1045780261751667E-2</v>
      </c>
      <c r="BH35" s="48">
        <v>2.7835711822376957E-2</v>
      </c>
      <c r="BI35" s="48">
        <v>2.5573633708802671E-2</v>
      </c>
      <c r="BJ35" s="48">
        <v>3.0897574540398577E-2</v>
      </c>
      <c r="BK35" s="48">
        <v>3.0684874511493827E-2</v>
      </c>
      <c r="BL35" s="48">
        <v>3.7389948498259648E-2</v>
      </c>
      <c r="BM35" s="48">
        <v>3.379455353206498E-2</v>
      </c>
      <c r="BN35" s="48">
        <v>2.6964436385832003E-2</v>
      </c>
      <c r="BO35" s="48">
        <v>2.6633464164385369E-2</v>
      </c>
      <c r="BP35" s="48">
        <v>3.2617652787558245E-2</v>
      </c>
      <c r="BQ35" s="48">
        <v>3.1253594492005848E-2</v>
      </c>
      <c r="BR35" s="48">
        <v>3.5362956585513625E-2</v>
      </c>
      <c r="BS35" s="48">
        <v>3.2222947964293487E-2</v>
      </c>
      <c r="BT35" s="48">
        <v>3.1186047775141713E-2</v>
      </c>
      <c r="BU35" s="48">
        <v>2.6101573271384591E-2</v>
      </c>
      <c r="BV35" s="48">
        <v>2.6882157069763664E-2</v>
      </c>
      <c r="BW35" s="48">
        <v>3.2314177806334332E-2</v>
      </c>
      <c r="BX35" s="48">
        <v>3.7988403902069749E-2</v>
      </c>
      <c r="BY35" s="48">
        <v>3.6055454012484049E-2</v>
      </c>
      <c r="BZ35" s="48">
        <v>3.2142344669249534E-2</v>
      </c>
      <c r="CA35" s="48">
        <v>3.1179585941261436E-2</v>
      </c>
      <c r="CB35" s="48">
        <v>2.5146772997775863E-2</v>
      </c>
      <c r="CC35" s="48">
        <v>2.5785640380596865E-2</v>
      </c>
      <c r="CD35" s="48">
        <v>2.587714185802541E-2</v>
      </c>
      <c r="CE35" s="48">
        <v>2.998660447700973E-2</v>
      </c>
      <c r="CF35" s="48">
        <v>2.8082341548745823E-2</v>
      </c>
      <c r="CG35" s="48">
        <v>2.5537116733928361E-2</v>
      </c>
      <c r="CH35" s="48">
        <v>2.5225465708238793E-2</v>
      </c>
      <c r="CI35" s="48">
        <v>2.4580562273276905E-2</v>
      </c>
      <c r="CJ35" s="48">
        <v>2.4561144711609383E-2</v>
      </c>
      <c r="CK35" s="48">
        <v>2.5802442892882253E-2</v>
      </c>
      <c r="CL35" s="48">
        <v>2.3252924090153622E-2</v>
      </c>
      <c r="CM35" s="48">
        <v>4.725897920604915E-3</v>
      </c>
      <c r="CN35" s="48">
        <v>4.1436464088397788E-3</v>
      </c>
      <c r="CO35" s="48">
        <v>0</v>
      </c>
      <c r="CP35" s="48">
        <v>0</v>
      </c>
      <c r="CQ35" s="48">
        <v>0</v>
      </c>
      <c r="CR35" s="48">
        <v>1.9865905140302956E-3</v>
      </c>
      <c r="CS35" s="48">
        <v>1.3047023647730362E-2</v>
      </c>
      <c r="CT35" s="48">
        <v>0</v>
      </c>
      <c r="CU35" s="48">
        <v>0</v>
      </c>
      <c r="CV35" s="48">
        <v>0.32680180180180179</v>
      </c>
      <c r="CW35" s="48">
        <v>7.2758358662613987E-2</v>
      </c>
      <c r="CX35" s="48">
        <v>7.0768662232076868E-2</v>
      </c>
      <c r="CY35" s="48">
        <v>6.128980636901904E-2</v>
      </c>
      <c r="CZ35" s="48">
        <v>4.2149082867178354E-2</v>
      </c>
      <c r="DA35" s="48">
        <v>5.9176823882706238E-2</v>
      </c>
    </row>
    <row r="36" spans="1:105">
      <c r="B36" s="8"/>
      <c r="C36" s="3"/>
      <c r="D36" s="8"/>
      <c r="E36" s="3"/>
      <c r="F36" s="39"/>
      <c r="G36" s="52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</row>
    <row r="37" spans="1:105" ht="15">
      <c r="A37" s="35" t="s">
        <v>27</v>
      </c>
      <c r="B37" s="8" t="s">
        <v>52</v>
      </c>
      <c r="C37" s="3"/>
      <c r="D37" s="12">
        <v>311.66666666666669</v>
      </c>
      <c r="E37" s="29">
        <v>25.6</v>
      </c>
      <c r="F37" s="38" t="s">
        <v>81</v>
      </c>
      <c r="G37" s="52">
        <v>37</v>
      </c>
      <c r="H37" s="49">
        <v>357</v>
      </c>
      <c r="I37" s="49">
        <v>378</v>
      </c>
      <c r="J37" s="49">
        <v>166</v>
      </c>
      <c r="K37" s="49">
        <v>78</v>
      </c>
      <c r="L37" s="49">
        <v>233</v>
      </c>
      <c r="M37" s="49">
        <v>347</v>
      </c>
      <c r="N37" s="49">
        <v>463</v>
      </c>
      <c r="O37" s="49">
        <v>507</v>
      </c>
      <c r="P37" s="49">
        <v>510</v>
      </c>
      <c r="Q37" s="49">
        <v>153</v>
      </c>
      <c r="R37" s="49">
        <v>79</v>
      </c>
      <c r="S37" s="49">
        <v>526</v>
      </c>
      <c r="T37" s="49">
        <v>523</v>
      </c>
      <c r="U37" s="49">
        <v>380</v>
      </c>
      <c r="V37" s="49">
        <v>446</v>
      </c>
      <c r="W37" s="49">
        <v>679</v>
      </c>
      <c r="X37" s="49">
        <v>153</v>
      </c>
      <c r="Y37" s="49">
        <v>36</v>
      </c>
      <c r="Z37" s="49">
        <v>69</v>
      </c>
      <c r="AA37" s="49">
        <v>1390</v>
      </c>
      <c r="AB37" s="49">
        <v>314</v>
      </c>
      <c r="AC37" s="49">
        <v>306</v>
      </c>
      <c r="AD37" s="49">
        <v>418</v>
      </c>
      <c r="AE37" s="49">
        <v>426</v>
      </c>
      <c r="AF37" s="49">
        <v>63</v>
      </c>
      <c r="AG37" s="49">
        <v>417</v>
      </c>
      <c r="AH37" s="49">
        <v>494</v>
      </c>
      <c r="AI37" s="49">
        <v>371</v>
      </c>
      <c r="AJ37" s="49">
        <v>456</v>
      </c>
      <c r="AK37" s="49">
        <v>227</v>
      </c>
      <c r="AL37" s="49">
        <v>100</v>
      </c>
      <c r="AM37" s="49">
        <v>44</v>
      </c>
      <c r="AN37" s="49">
        <v>335</v>
      </c>
      <c r="AO37" s="49">
        <v>634</v>
      </c>
      <c r="AP37" s="49">
        <v>507</v>
      </c>
      <c r="AQ37" s="49">
        <v>507</v>
      </c>
      <c r="AR37" s="49">
        <v>340</v>
      </c>
      <c r="AS37" s="49">
        <v>90</v>
      </c>
      <c r="AT37" s="49">
        <v>49</v>
      </c>
      <c r="AU37" s="49">
        <v>422</v>
      </c>
      <c r="AV37" s="49">
        <v>237</v>
      </c>
      <c r="AW37" s="49">
        <v>368</v>
      </c>
      <c r="AX37" s="49">
        <v>457</v>
      </c>
      <c r="AY37" s="49">
        <v>423</v>
      </c>
      <c r="AZ37" s="49">
        <v>133</v>
      </c>
      <c r="BA37" s="49">
        <v>72</v>
      </c>
      <c r="BB37" s="49">
        <v>419</v>
      </c>
      <c r="BC37" s="49">
        <v>384</v>
      </c>
      <c r="BD37" s="49">
        <v>291</v>
      </c>
      <c r="BE37" s="49">
        <v>138</v>
      </c>
      <c r="BF37" s="49">
        <v>171</v>
      </c>
      <c r="BG37" s="49">
        <v>159</v>
      </c>
      <c r="BH37" s="49">
        <v>100</v>
      </c>
      <c r="BI37" s="49">
        <v>252</v>
      </c>
      <c r="BJ37" s="49">
        <v>201</v>
      </c>
      <c r="BK37" s="49">
        <v>704</v>
      </c>
      <c r="BL37" s="49">
        <v>498</v>
      </c>
      <c r="BM37" s="49">
        <v>800</v>
      </c>
      <c r="BN37" s="49">
        <v>159</v>
      </c>
      <c r="BO37" s="49">
        <v>99</v>
      </c>
      <c r="BP37" s="49">
        <v>710</v>
      </c>
      <c r="BQ37" s="49">
        <v>627</v>
      </c>
      <c r="BR37" s="49">
        <v>131</v>
      </c>
      <c r="BS37" s="49">
        <v>57</v>
      </c>
      <c r="BT37" s="49">
        <v>207</v>
      </c>
      <c r="BU37" s="49">
        <v>150</v>
      </c>
      <c r="BV37" s="49">
        <v>73</v>
      </c>
      <c r="BW37" s="49">
        <v>288</v>
      </c>
      <c r="BX37" s="49">
        <v>179</v>
      </c>
      <c r="BY37" s="49">
        <v>396</v>
      </c>
      <c r="BZ37" s="49">
        <v>571</v>
      </c>
      <c r="CA37" s="49">
        <v>482</v>
      </c>
      <c r="CB37" s="49">
        <v>153</v>
      </c>
      <c r="CC37" s="49">
        <v>135</v>
      </c>
      <c r="CD37" s="49">
        <v>401</v>
      </c>
      <c r="CE37" s="49">
        <v>385</v>
      </c>
      <c r="CF37" s="49">
        <v>261</v>
      </c>
      <c r="CG37" s="49">
        <v>212</v>
      </c>
      <c r="CH37" s="49">
        <v>300</v>
      </c>
      <c r="CI37" s="49">
        <v>67</v>
      </c>
      <c r="CJ37" s="49">
        <v>51</v>
      </c>
      <c r="CK37" s="49">
        <v>109</v>
      </c>
      <c r="CL37" s="49">
        <v>140</v>
      </c>
      <c r="CM37" s="49">
        <v>125</v>
      </c>
      <c r="CN37" s="49">
        <v>67</v>
      </c>
      <c r="CO37" s="49">
        <v>36</v>
      </c>
      <c r="CP37" s="49">
        <v>10</v>
      </c>
      <c r="CQ37" s="49">
        <v>10</v>
      </c>
      <c r="CR37" s="49">
        <v>28</v>
      </c>
      <c r="CS37" s="49">
        <v>21</v>
      </c>
      <c r="CT37" s="49">
        <v>19</v>
      </c>
      <c r="CU37" s="49">
        <v>25</v>
      </c>
      <c r="CV37" s="49">
        <v>12</v>
      </c>
      <c r="CW37" s="49">
        <v>11</v>
      </c>
      <c r="CX37" s="49">
        <v>6</v>
      </c>
      <c r="CY37" s="49">
        <v>14</v>
      </c>
      <c r="CZ37" s="49">
        <v>0</v>
      </c>
      <c r="DA37" s="49">
        <v>0</v>
      </c>
    </row>
    <row r="38" spans="1:105" ht="15">
      <c r="A38" s="35" t="s">
        <v>28</v>
      </c>
      <c r="B38" s="8" t="s">
        <v>55</v>
      </c>
      <c r="C38" s="3"/>
      <c r="D38" s="12">
        <v>479.29761904761904</v>
      </c>
      <c r="E38" s="29">
        <v>177.46666666666667</v>
      </c>
      <c r="F38" s="38" t="s">
        <v>82</v>
      </c>
      <c r="G38" s="52">
        <v>222</v>
      </c>
      <c r="H38" s="49">
        <v>309</v>
      </c>
      <c r="I38" s="49">
        <v>285</v>
      </c>
      <c r="J38" s="49">
        <v>214</v>
      </c>
      <c r="K38" s="49">
        <v>151</v>
      </c>
      <c r="L38" s="49">
        <v>469</v>
      </c>
      <c r="M38" s="49">
        <v>536</v>
      </c>
      <c r="N38" s="49">
        <v>335</v>
      </c>
      <c r="O38" s="49">
        <v>360</v>
      </c>
      <c r="P38" s="49">
        <v>759</v>
      </c>
      <c r="Q38" s="49">
        <v>1057</v>
      </c>
      <c r="R38" s="49">
        <v>457</v>
      </c>
      <c r="S38" s="49">
        <v>468</v>
      </c>
      <c r="T38" s="49">
        <v>364</v>
      </c>
      <c r="U38" s="49">
        <v>1076</v>
      </c>
      <c r="V38" s="49">
        <v>933</v>
      </c>
      <c r="W38" s="49">
        <v>468</v>
      </c>
      <c r="X38" s="49">
        <v>524</v>
      </c>
      <c r="Y38" s="49">
        <v>272</v>
      </c>
      <c r="Z38" s="49">
        <v>372</v>
      </c>
      <c r="AA38" s="49">
        <v>537</v>
      </c>
      <c r="AB38" s="49">
        <v>932</v>
      </c>
      <c r="AC38" s="49">
        <v>793</v>
      </c>
      <c r="AD38" s="49">
        <v>682</v>
      </c>
      <c r="AE38" s="49">
        <v>401</v>
      </c>
      <c r="AF38" s="49">
        <v>305</v>
      </c>
      <c r="AG38" s="49">
        <v>379</v>
      </c>
      <c r="AH38" s="49">
        <v>737</v>
      </c>
      <c r="AI38" s="49">
        <v>769</v>
      </c>
      <c r="AJ38" s="49">
        <v>670</v>
      </c>
      <c r="AK38" s="49">
        <v>571</v>
      </c>
      <c r="AL38" s="49">
        <v>513</v>
      </c>
      <c r="AM38" s="49">
        <v>300</v>
      </c>
      <c r="AN38" s="49">
        <v>400</v>
      </c>
      <c r="AO38" s="49">
        <v>288</v>
      </c>
      <c r="AP38" s="49">
        <v>308</v>
      </c>
      <c r="AQ38" s="49">
        <v>373</v>
      </c>
      <c r="AR38" s="49">
        <v>995</v>
      </c>
      <c r="AS38" s="49">
        <v>632</v>
      </c>
      <c r="AT38" s="49">
        <v>312</v>
      </c>
      <c r="AU38" s="49">
        <v>380</v>
      </c>
      <c r="AV38" s="49">
        <v>457</v>
      </c>
      <c r="AW38" s="49">
        <v>757</v>
      </c>
      <c r="AX38" s="49">
        <v>499</v>
      </c>
      <c r="AY38" s="49">
        <v>448</v>
      </c>
      <c r="AZ38" s="49">
        <v>429</v>
      </c>
      <c r="BA38" s="49">
        <v>257</v>
      </c>
      <c r="BB38" s="49">
        <v>378</v>
      </c>
      <c r="BC38" s="49">
        <v>362</v>
      </c>
      <c r="BD38" s="49">
        <v>741</v>
      </c>
      <c r="BE38" s="49">
        <v>549</v>
      </c>
      <c r="BF38" s="49">
        <v>469</v>
      </c>
      <c r="BG38" s="49">
        <v>468</v>
      </c>
      <c r="BH38" s="49">
        <v>265</v>
      </c>
      <c r="BI38" s="49">
        <v>285</v>
      </c>
      <c r="BJ38" s="49">
        <v>279</v>
      </c>
      <c r="BK38" s="49">
        <v>855</v>
      </c>
      <c r="BL38" s="49">
        <v>618</v>
      </c>
      <c r="BM38" s="49">
        <v>584</v>
      </c>
      <c r="BN38" s="49">
        <v>432</v>
      </c>
      <c r="BO38" s="49">
        <v>288</v>
      </c>
      <c r="BP38" s="49">
        <v>345</v>
      </c>
      <c r="BQ38" s="49">
        <v>697</v>
      </c>
      <c r="BR38" s="49">
        <v>561</v>
      </c>
      <c r="BS38" s="49">
        <v>516</v>
      </c>
      <c r="BT38" s="49">
        <v>474</v>
      </c>
      <c r="BU38" s="49">
        <v>400</v>
      </c>
      <c r="BV38" s="49">
        <v>157</v>
      </c>
      <c r="BW38" s="49">
        <v>370</v>
      </c>
      <c r="BX38" s="49">
        <v>298</v>
      </c>
      <c r="BY38" s="49">
        <v>763</v>
      </c>
      <c r="BZ38" s="49">
        <v>351</v>
      </c>
      <c r="CA38" s="49">
        <v>586</v>
      </c>
      <c r="CB38" s="49">
        <v>418</v>
      </c>
      <c r="CC38" s="49">
        <v>231</v>
      </c>
      <c r="CD38" s="49">
        <v>298</v>
      </c>
      <c r="CE38" s="49">
        <v>610</v>
      </c>
      <c r="CF38" s="49">
        <v>525</v>
      </c>
      <c r="CG38" s="49">
        <v>465</v>
      </c>
      <c r="CH38" s="49">
        <v>473</v>
      </c>
      <c r="CI38" s="49">
        <v>404</v>
      </c>
      <c r="CJ38" s="49">
        <v>208</v>
      </c>
      <c r="CK38" s="49">
        <v>288</v>
      </c>
      <c r="CL38" s="49">
        <v>495</v>
      </c>
      <c r="CM38" s="49">
        <v>329</v>
      </c>
      <c r="CN38" s="49">
        <v>255</v>
      </c>
      <c r="CO38" s="49">
        <v>224</v>
      </c>
      <c r="CP38" s="49">
        <v>180</v>
      </c>
      <c r="CQ38" s="49">
        <v>134</v>
      </c>
      <c r="CR38" s="49">
        <v>190</v>
      </c>
      <c r="CS38" s="49">
        <v>165</v>
      </c>
      <c r="CT38" s="49">
        <v>166</v>
      </c>
      <c r="CU38" s="49">
        <v>163</v>
      </c>
      <c r="CV38" s="49">
        <v>155</v>
      </c>
      <c r="CW38" s="49">
        <v>328</v>
      </c>
      <c r="CX38" s="49">
        <v>183</v>
      </c>
      <c r="CY38" s="49">
        <v>190</v>
      </c>
      <c r="CZ38" s="49">
        <v>0</v>
      </c>
      <c r="DA38" s="49">
        <v>0</v>
      </c>
    </row>
    <row r="39" spans="1:105" ht="15">
      <c r="B39" s="8" t="s">
        <v>3</v>
      </c>
      <c r="C39" s="3"/>
      <c r="D39" s="12">
        <v>790.96428571428567</v>
      </c>
      <c r="E39" s="29">
        <v>203.06666666666666</v>
      </c>
      <c r="F39" s="38" t="s">
        <v>83</v>
      </c>
      <c r="G39" s="43">
        <v>259</v>
      </c>
      <c r="H39" s="44">
        <v>666</v>
      </c>
      <c r="I39" s="44">
        <v>663</v>
      </c>
      <c r="J39" s="44">
        <v>380</v>
      </c>
      <c r="K39" s="44">
        <v>229</v>
      </c>
      <c r="L39" s="44">
        <v>702</v>
      </c>
      <c r="M39" s="44">
        <v>883</v>
      </c>
      <c r="N39" s="44">
        <v>798</v>
      </c>
      <c r="O39" s="44">
        <v>867</v>
      </c>
      <c r="P39" s="44">
        <v>1269</v>
      </c>
      <c r="Q39" s="44">
        <v>1210</v>
      </c>
      <c r="R39" s="44">
        <v>536</v>
      </c>
      <c r="S39" s="44">
        <v>994</v>
      </c>
      <c r="T39" s="44">
        <v>887</v>
      </c>
      <c r="U39" s="44">
        <v>1456</v>
      </c>
      <c r="V39" s="44">
        <v>1379</v>
      </c>
      <c r="W39" s="44">
        <v>1147</v>
      </c>
      <c r="X39" s="44">
        <v>677</v>
      </c>
      <c r="Y39" s="44">
        <v>308</v>
      </c>
      <c r="Z39" s="44">
        <v>441</v>
      </c>
      <c r="AA39" s="44">
        <v>1927</v>
      </c>
      <c r="AB39" s="44">
        <v>1246</v>
      </c>
      <c r="AC39" s="44">
        <v>1099</v>
      </c>
      <c r="AD39" s="44">
        <v>1100</v>
      </c>
      <c r="AE39" s="44">
        <v>827</v>
      </c>
      <c r="AF39" s="44">
        <v>368</v>
      </c>
      <c r="AG39" s="44">
        <v>796</v>
      </c>
      <c r="AH39" s="44">
        <v>1231</v>
      </c>
      <c r="AI39" s="44">
        <v>1140</v>
      </c>
      <c r="AJ39" s="44">
        <v>1126</v>
      </c>
      <c r="AK39" s="44">
        <v>798</v>
      </c>
      <c r="AL39" s="44">
        <v>613</v>
      </c>
      <c r="AM39" s="44">
        <v>344</v>
      </c>
      <c r="AN39" s="44">
        <v>735</v>
      </c>
      <c r="AO39" s="44">
        <v>922</v>
      </c>
      <c r="AP39" s="44">
        <v>815</v>
      </c>
      <c r="AQ39" s="44">
        <v>880</v>
      </c>
      <c r="AR39" s="44">
        <v>1335</v>
      </c>
      <c r="AS39" s="44">
        <v>722</v>
      </c>
      <c r="AT39" s="44">
        <v>361</v>
      </c>
      <c r="AU39" s="44">
        <v>802</v>
      </c>
      <c r="AV39" s="44">
        <v>694</v>
      </c>
      <c r="AW39" s="44">
        <v>1125</v>
      </c>
      <c r="AX39" s="44">
        <v>956</v>
      </c>
      <c r="AY39" s="44">
        <v>871</v>
      </c>
      <c r="AZ39" s="44">
        <v>562</v>
      </c>
      <c r="BA39" s="44">
        <v>329</v>
      </c>
      <c r="BB39" s="44">
        <v>797</v>
      </c>
      <c r="BC39" s="44">
        <v>746</v>
      </c>
      <c r="BD39" s="44">
        <v>1032</v>
      </c>
      <c r="BE39" s="44">
        <v>687</v>
      </c>
      <c r="BF39" s="44">
        <v>640</v>
      </c>
      <c r="BG39" s="44">
        <v>627</v>
      </c>
      <c r="BH39" s="44">
        <v>365</v>
      </c>
      <c r="BI39" s="44">
        <v>537</v>
      </c>
      <c r="BJ39" s="44">
        <v>480</v>
      </c>
      <c r="BK39" s="44">
        <v>1559</v>
      </c>
      <c r="BL39" s="44">
        <v>1116</v>
      </c>
      <c r="BM39" s="44">
        <v>1384</v>
      </c>
      <c r="BN39" s="44">
        <v>591</v>
      </c>
      <c r="BO39" s="44">
        <v>387</v>
      </c>
      <c r="BP39" s="44">
        <v>1055</v>
      </c>
      <c r="BQ39" s="44">
        <v>1324</v>
      </c>
      <c r="BR39" s="44">
        <v>692</v>
      </c>
      <c r="BS39" s="44">
        <v>573</v>
      </c>
      <c r="BT39" s="44">
        <v>681</v>
      </c>
      <c r="BU39" s="44">
        <v>550</v>
      </c>
      <c r="BV39" s="44">
        <v>230</v>
      </c>
      <c r="BW39" s="44">
        <v>658</v>
      </c>
      <c r="BX39" s="44">
        <v>477</v>
      </c>
      <c r="BY39" s="44">
        <v>1159</v>
      </c>
      <c r="BZ39" s="44">
        <v>922</v>
      </c>
      <c r="CA39" s="44">
        <v>1068</v>
      </c>
      <c r="CB39" s="44">
        <v>571</v>
      </c>
      <c r="CC39" s="44">
        <v>366</v>
      </c>
      <c r="CD39" s="44">
        <v>699</v>
      </c>
      <c r="CE39" s="44">
        <v>995</v>
      </c>
      <c r="CF39" s="44">
        <v>786</v>
      </c>
      <c r="CG39" s="44">
        <v>677</v>
      </c>
      <c r="CH39" s="44">
        <v>773</v>
      </c>
      <c r="CI39" s="44">
        <v>471</v>
      </c>
      <c r="CJ39" s="44">
        <v>259</v>
      </c>
      <c r="CK39" s="44">
        <v>397</v>
      </c>
      <c r="CL39" s="44">
        <v>635</v>
      </c>
      <c r="CM39" s="44">
        <v>454</v>
      </c>
      <c r="CN39" s="44">
        <v>322</v>
      </c>
      <c r="CO39" s="44">
        <v>260</v>
      </c>
      <c r="CP39" s="44">
        <v>190</v>
      </c>
      <c r="CQ39" s="44">
        <v>144</v>
      </c>
      <c r="CR39" s="44">
        <v>218</v>
      </c>
      <c r="CS39" s="44">
        <v>186</v>
      </c>
      <c r="CT39" s="44">
        <v>185</v>
      </c>
      <c r="CU39" s="44">
        <v>188</v>
      </c>
      <c r="CV39" s="44">
        <v>167</v>
      </c>
      <c r="CW39" s="44">
        <v>339</v>
      </c>
      <c r="CX39" s="44">
        <v>189</v>
      </c>
      <c r="CY39" s="44">
        <v>204</v>
      </c>
      <c r="CZ39" s="44">
        <v>0</v>
      </c>
      <c r="DA39" s="44">
        <v>0</v>
      </c>
    </row>
    <row r="40" spans="1:105">
      <c r="B40" s="8"/>
      <c r="C40" s="3"/>
      <c r="D40" s="8"/>
      <c r="E40" s="3"/>
      <c r="F40" s="39"/>
      <c r="G40" s="45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</row>
    <row r="41" spans="1:105" ht="15">
      <c r="B41" s="8" t="s">
        <v>53</v>
      </c>
      <c r="C41" s="3"/>
      <c r="D41" s="13">
        <v>0.47462417176109056</v>
      </c>
      <c r="E41" s="30">
        <v>0</v>
      </c>
      <c r="F41" s="38" t="s">
        <v>78</v>
      </c>
      <c r="G41" s="47">
        <v>0.14015151515151514</v>
      </c>
      <c r="H41" s="48">
        <v>0.51072961373390557</v>
      </c>
      <c r="I41" s="48">
        <v>0.56671664167916047</v>
      </c>
      <c r="J41" s="48">
        <v>0.40987654320987654</v>
      </c>
      <c r="K41" s="48">
        <v>0.18097447795823665</v>
      </c>
      <c r="L41" s="48">
        <v>0.2672018348623853</v>
      </c>
      <c r="M41" s="48">
        <v>0.39611872146118721</v>
      </c>
      <c r="N41" s="48">
        <v>0.55382775119617222</v>
      </c>
      <c r="O41" s="48">
        <v>0.71813031161473084</v>
      </c>
      <c r="P41" s="48">
        <v>0.65384615384615385</v>
      </c>
      <c r="Q41" s="48">
        <v>0.28280961182994457</v>
      </c>
      <c r="R41" s="48">
        <v>0.1649269311064718</v>
      </c>
      <c r="S41" s="48">
        <v>0.76900584795321636</v>
      </c>
      <c r="T41" s="48">
        <v>0.61893491124260358</v>
      </c>
      <c r="U41" s="48">
        <v>0.42410714285714285</v>
      </c>
      <c r="V41" s="48">
        <v>0.44824120603015077</v>
      </c>
      <c r="W41" s="48">
        <v>0.98405797101449277</v>
      </c>
      <c r="X41" s="48">
        <v>0.23430321592649311</v>
      </c>
      <c r="Y41" s="48">
        <v>7.4688796680497924E-2</v>
      </c>
      <c r="Z41" s="48">
        <v>7.8947368421052627E-2</v>
      </c>
      <c r="AA41" s="48">
        <v>1.5478841870824054</v>
      </c>
      <c r="AB41" s="48">
        <v>0.32073544433094997</v>
      </c>
      <c r="AC41" s="48">
        <v>0.32041884816753929</v>
      </c>
      <c r="AD41" s="48">
        <v>0.51990049751243783</v>
      </c>
      <c r="AE41" s="48">
        <v>0.81609195402298851</v>
      </c>
      <c r="AF41" s="48">
        <v>0.13291139240506328</v>
      </c>
      <c r="AG41" s="48">
        <v>0.5060679611650486</v>
      </c>
      <c r="AH41" s="48">
        <v>0.50050658561296857</v>
      </c>
      <c r="AI41" s="48">
        <v>0.52401129943502822</v>
      </c>
      <c r="AJ41" s="48">
        <v>0.50386740331491708</v>
      </c>
      <c r="AK41" s="48">
        <v>0.5</v>
      </c>
      <c r="AL41" s="48">
        <v>0.15313935681470137</v>
      </c>
      <c r="AM41" s="48">
        <v>0.11311053984575835</v>
      </c>
      <c r="AN41" s="48">
        <v>0.39786223277909738</v>
      </c>
      <c r="AO41" s="48">
        <v>0.84986595174262736</v>
      </c>
      <c r="AP41" s="48">
        <v>0.63295880149812733</v>
      </c>
      <c r="AQ41" s="48">
        <v>0.69738651994497936</v>
      </c>
      <c r="AR41" s="48">
        <v>0.62271062271062272</v>
      </c>
      <c r="AS41" s="48">
        <v>0.20930232558139536</v>
      </c>
      <c r="AT41" s="48">
        <v>0.11922141119221411</v>
      </c>
      <c r="AU41" s="48">
        <v>0.58046767537826682</v>
      </c>
      <c r="AV41" s="48">
        <v>0.35267857142857145</v>
      </c>
      <c r="AW41" s="48">
        <v>0.51111111111111107</v>
      </c>
      <c r="AX41" s="48">
        <v>0.60449735449735453</v>
      </c>
      <c r="AY41" s="48">
        <v>0.73951048951048948</v>
      </c>
      <c r="AZ41" s="48">
        <v>0.28237791932059447</v>
      </c>
      <c r="BA41" s="48">
        <v>0.20454545454545456</v>
      </c>
      <c r="BB41" s="48">
        <v>0.54415584415584417</v>
      </c>
      <c r="BC41" s="48">
        <v>0.43389830508474575</v>
      </c>
      <c r="BD41" s="48">
        <v>0.42173913043478262</v>
      </c>
      <c r="BE41" s="48">
        <v>0.17037037037037037</v>
      </c>
      <c r="BF41" s="48">
        <v>0.2928082191780822</v>
      </c>
      <c r="BG41" s="48">
        <v>0.25440000000000002</v>
      </c>
      <c r="BH41" s="48">
        <v>0.18621973929236499</v>
      </c>
      <c r="BI41" s="48">
        <v>0.35294117647058826</v>
      </c>
      <c r="BJ41" s="48">
        <v>0.27016129032258063</v>
      </c>
      <c r="BK41" s="48">
        <v>1.0880989180834622</v>
      </c>
      <c r="BL41" s="48">
        <v>0.46282527881040891</v>
      </c>
      <c r="BM41" s="48">
        <v>1.0126582278481013</v>
      </c>
      <c r="BN41" s="48">
        <v>0.47604790419161674</v>
      </c>
      <c r="BO41" s="48">
        <v>0.23294117647058823</v>
      </c>
      <c r="BP41" s="48">
        <v>0.80498866213151932</v>
      </c>
      <c r="BQ41" s="48">
        <v>1.0449999999999999</v>
      </c>
      <c r="BR41" s="48">
        <v>0.13561076604554864</v>
      </c>
      <c r="BS41" s="48">
        <v>6.6822977725674096E-2</v>
      </c>
      <c r="BT41" s="48">
        <v>0.29784172661870506</v>
      </c>
      <c r="BU41" s="48">
        <v>0.39473684210526316</v>
      </c>
      <c r="BV41" s="48">
        <v>0.23174603174603176</v>
      </c>
      <c r="BW41" s="48">
        <v>0.42857142857142855</v>
      </c>
      <c r="BX41" s="48">
        <v>0.20551090700344432</v>
      </c>
      <c r="BY41" s="48">
        <v>0.53369272237196763</v>
      </c>
      <c r="BZ41" s="48">
        <v>0.89498432601880873</v>
      </c>
      <c r="CA41" s="48">
        <v>0.75905511811023618</v>
      </c>
      <c r="CB41" s="48">
        <v>0.57954545454545459</v>
      </c>
      <c r="CC41" s="48">
        <v>0.51136363636363635</v>
      </c>
      <c r="CD41" s="48">
        <v>0.97566909975669103</v>
      </c>
      <c r="CE41" s="48">
        <v>0.67190226876090753</v>
      </c>
      <c r="CF41" s="48">
        <v>0.4694244604316547</v>
      </c>
      <c r="CG41" s="48">
        <v>0.63283582089552237</v>
      </c>
      <c r="CH41" s="48">
        <v>1.0676156583629892</v>
      </c>
      <c r="CI41" s="48">
        <v>0.24452554744525548</v>
      </c>
      <c r="CJ41" s="48">
        <v>0.17</v>
      </c>
      <c r="CK41" s="48">
        <v>0.3449367088607595</v>
      </c>
      <c r="CL41" s="48">
        <v>0.46204620462046203</v>
      </c>
      <c r="CM41" s="48" t="s">
        <v>73</v>
      </c>
      <c r="CN41" s="48" t="s">
        <v>73</v>
      </c>
      <c r="CO41" s="48" t="s">
        <v>73</v>
      </c>
      <c r="CP41" s="48" t="s">
        <v>73</v>
      </c>
      <c r="CQ41" s="48" t="s">
        <v>73</v>
      </c>
      <c r="CR41" s="48" t="s">
        <v>73</v>
      </c>
      <c r="CS41" s="48" t="s">
        <v>73</v>
      </c>
      <c r="CT41" s="48" t="s">
        <v>73</v>
      </c>
      <c r="CU41" s="48" t="s">
        <v>73</v>
      </c>
      <c r="CV41" s="48" t="s">
        <v>73</v>
      </c>
      <c r="CW41" s="48" t="s">
        <v>73</v>
      </c>
      <c r="CX41" s="48" t="s">
        <v>73</v>
      </c>
      <c r="CY41" s="48" t="s">
        <v>73</v>
      </c>
      <c r="CZ41" s="48" t="s">
        <v>73</v>
      </c>
      <c r="DA41" s="48" t="s">
        <v>73</v>
      </c>
    </row>
    <row r="42" spans="1:105" ht="15">
      <c r="B42" s="8" t="s">
        <v>56</v>
      </c>
      <c r="C42" s="3"/>
      <c r="D42" s="13">
        <v>0.72782887510597849</v>
      </c>
      <c r="E42" s="30">
        <v>13.742461008703822</v>
      </c>
      <c r="F42" s="38" t="s">
        <v>84</v>
      </c>
      <c r="G42" s="47">
        <v>0.11200807265388496</v>
      </c>
      <c r="H42" s="48">
        <v>0.23897911832946636</v>
      </c>
      <c r="I42" s="48">
        <v>0.22946859903381642</v>
      </c>
      <c r="J42" s="48">
        <v>0.17384240454914704</v>
      </c>
      <c r="K42" s="48">
        <v>0.12346688470973018</v>
      </c>
      <c r="L42" s="48">
        <v>0.35157421289355323</v>
      </c>
      <c r="M42" s="48">
        <v>0.39296187683284456</v>
      </c>
      <c r="N42" s="48">
        <v>0.2417027417027417</v>
      </c>
      <c r="O42" s="48">
        <v>0.29411764705882354</v>
      </c>
      <c r="P42" s="48">
        <v>0.64982876712328763</v>
      </c>
      <c r="Q42" s="48">
        <v>0.91356957649092485</v>
      </c>
      <c r="R42" s="48">
        <v>0.40335392762577227</v>
      </c>
      <c r="S42" s="48">
        <v>0.35725190839694654</v>
      </c>
      <c r="T42" s="48">
        <v>0.30232558139534882</v>
      </c>
      <c r="U42" s="48">
        <v>0.84326018808777425</v>
      </c>
      <c r="V42" s="48">
        <v>0.77299088649544323</v>
      </c>
      <c r="W42" s="48">
        <v>0.44656488549618323</v>
      </c>
      <c r="X42" s="48">
        <v>0.49952335557673977</v>
      </c>
      <c r="Y42" s="48">
        <v>0.26153846153846155</v>
      </c>
      <c r="Z42" s="48">
        <v>0.2857142857142857</v>
      </c>
      <c r="AA42" s="48">
        <v>0.44343517753922379</v>
      </c>
      <c r="AB42" s="48">
        <v>0.71913580246913578</v>
      </c>
      <c r="AC42" s="48">
        <v>0.79300000000000004</v>
      </c>
      <c r="AD42" s="48">
        <v>0.70820353063343722</v>
      </c>
      <c r="AE42" s="48">
        <v>0.4216614090431125</v>
      </c>
      <c r="AF42" s="48">
        <v>0.31314168377823409</v>
      </c>
      <c r="AG42" s="48">
        <v>0.34706959706959706</v>
      </c>
      <c r="AH42" s="48">
        <v>0.62616822429906538</v>
      </c>
      <c r="AI42" s="48">
        <v>0.74156219864995176</v>
      </c>
      <c r="AJ42" s="48">
        <v>0.67813765182186236</v>
      </c>
      <c r="AK42" s="48">
        <v>7.6133333333333333</v>
      </c>
      <c r="AL42" s="48">
        <v>8.5500000000000007</v>
      </c>
      <c r="AM42" s="48">
        <v>6.1224489795918364</v>
      </c>
      <c r="AN42" s="48">
        <v>5.2631578947368425</v>
      </c>
      <c r="AO42" s="48">
        <v>6.0913705583756347E-2</v>
      </c>
      <c r="AP42" s="48">
        <v>0.25308134757600659</v>
      </c>
      <c r="AQ42" s="48">
        <v>0.35023474178403757</v>
      </c>
      <c r="AR42" s="48">
        <v>1.1031042128603104</v>
      </c>
      <c r="AS42" s="48">
        <v>0.7053571428571429</v>
      </c>
      <c r="AT42" s="48">
        <v>0.34666666666666668</v>
      </c>
      <c r="AU42" s="48">
        <v>0.37623762376237624</v>
      </c>
      <c r="AV42" s="48">
        <v>0.45024630541871924</v>
      </c>
      <c r="AW42" s="48">
        <v>0.69258920402561752</v>
      </c>
      <c r="AX42" s="48">
        <v>0.51337448559670784</v>
      </c>
      <c r="AY42" s="48">
        <v>0.52093023255813953</v>
      </c>
      <c r="AZ42" s="48">
        <v>0.5</v>
      </c>
      <c r="BA42" s="48">
        <v>0.29918509895227008</v>
      </c>
      <c r="BB42" s="48">
        <v>0.33780160857908847</v>
      </c>
      <c r="BC42" s="48">
        <v>0.2484557309540151</v>
      </c>
      <c r="BD42" s="48">
        <v>0.47077509529860229</v>
      </c>
      <c r="BE42" s="48">
        <v>0.41654021244309558</v>
      </c>
      <c r="BF42" s="48">
        <v>0.40535868625756266</v>
      </c>
      <c r="BG42" s="48">
        <v>0.40802092414995639</v>
      </c>
      <c r="BH42" s="48">
        <v>0.22884283246977546</v>
      </c>
      <c r="BI42" s="48">
        <v>0.25333333333333335</v>
      </c>
      <c r="BJ42" s="48">
        <v>0.19162087912087913</v>
      </c>
      <c r="BK42" s="48">
        <v>0.60296191819464029</v>
      </c>
      <c r="BL42" s="48">
        <v>0.4761171032357473</v>
      </c>
      <c r="BM42" s="48">
        <v>0.48545303408146301</v>
      </c>
      <c r="BN42" s="48">
        <v>0.36986301369863012</v>
      </c>
      <c r="BO42" s="48">
        <v>0.24201680672268908</v>
      </c>
      <c r="BP42" s="48">
        <v>0.26640926640926643</v>
      </c>
      <c r="BQ42" s="48">
        <v>0.53533026113671278</v>
      </c>
      <c r="BR42" s="48">
        <v>0.44808306709265178</v>
      </c>
      <c r="BS42" s="48">
        <v>0.48179271708683474</v>
      </c>
      <c r="BT42" s="48">
        <v>0.46153846153846156</v>
      </c>
      <c r="BU42" s="48">
        <v>0.39920159680638723</v>
      </c>
      <c r="BV42" s="48">
        <v>0.15559960356788899</v>
      </c>
      <c r="BW42" s="48">
        <v>0.26618705035971224</v>
      </c>
      <c r="BX42" s="48">
        <v>0.22288706058339566</v>
      </c>
      <c r="BY42" s="48">
        <v>0.56560415122312824</v>
      </c>
      <c r="BZ42" s="48">
        <v>0.30415944540727902</v>
      </c>
      <c r="CA42" s="48">
        <v>0.59552845528455289</v>
      </c>
      <c r="CB42" s="48">
        <v>0.42179616548940463</v>
      </c>
      <c r="CC42" s="48">
        <v>0.22939424031777558</v>
      </c>
      <c r="CD42" s="48">
        <v>0.26071741032370954</v>
      </c>
      <c r="CE42" s="48">
        <v>0.47470817120622566</v>
      </c>
      <c r="CF42" s="48">
        <v>0.42270531400966183</v>
      </c>
      <c r="CG42" s="48">
        <v>0.3907563025210084</v>
      </c>
      <c r="CH42" s="48">
        <v>0.45393474088291746</v>
      </c>
      <c r="CI42" s="48">
        <v>0.39337877312560859</v>
      </c>
      <c r="CJ42" s="48">
        <v>0.20155038759689922</v>
      </c>
      <c r="CK42" s="48">
        <v>0.22820919175911253</v>
      </c>
      <c r="CL42" s="48">
        <v>0.41457286432160806</v>
      </c>
      <c r="CM42" s="48">
        <v>65.8</v>
      </c>
      <c r="CN42" s="48">
        <v>42.5</v>
      </c>
      <c r="CO42" s="48" t="s">
        <v>73</v>
      </c>
      <c r="CP42" s="48" t="s">
        <v>73</v>
      </c>
      <c r="CQ42" s="48" t="s">
        <v>73</v>
      </c>
      <c r="CR42" s="48">
        <v>23.75</v>
      </c>
      <c r="CS42" s="48">
        <v>3.4375</v>
      </c>
      <c r="CT42" s="48" t="s">
        <v>73</v>
      </c>
      <c r="CU42" s="48" t="s">
        <v>73</v>
      </c>
      <c r="CV42" s="48">
        <v>0.10682288077188146</v>
      </c>
      <c r="CW42" s="48">
        <v>0.85639686684073102</v>
      </c>
      <c r="CX42" s="48">
        <v>0.47780678851174935</v>
      </c>
      <c r="CY42" s="48">
        <v>0.4960835509138381</v>
      </c>
      <c r="CZ42" s="48">
        <v>0</v>
      </c>
      <c r="DA42" s="48">
        <v>0</v>
      </c>
    </row>
    <row r="43" spans="1:105" ht="15">
      <c r="B43" s="9" t="s">
        <v>5</v>
      </c>
      <c r="C43" s="17"/>
      <c r="D43" s="14">
        <v>0.46243796609002519</v>
      </c>
      <c r="E43" s="58">
        <v>17.761798685999693</v>
      </c>
      <c r="F43" s="55" t="s">
        <v>85</v>
      </c>
      <c r="G43" s="50">
        <v>0.11531611754229741</v>
      </c>
      <c r="H43" s="51">
        <v>0.33433734939759036</v>
      </c>
      <c r="I43" s="51">
        <v>0.34730225248821373</v>
      </c>
      <c r="J43" s="51">
        <v>0.23227383863080683</v>
      </c>
      <c r="K43" s="51">
        <v>0.13845223700120918</v>
      </c>
      <c r="L43" s="51">
        <v>0.31822302810516773</v>
      </c>
      <c r="M43" s="51">
        <v>0.39419642857142856</v>
      </c>
      <c r="N43" s="51">
        <v>0.35913591359135916</v>
      </c>
      <c r="O43" s="51">
        <v>0.44922279792746111</v>
      </c>
      <c r="P43" s="51">
        <v>0.65143737166324434</v>
      </c>
      <c r="Q43" s="51">
        <v>0.71260306242638394</v>
      </c>
      <c r="R43" s="51">
        <v>0.33250620347394538</v>
      </c>
      <c r="S43" s="51">
        <v>0.49849548645937813</v>
      </c>
      <c r="T43" s="51">
        <v>0.43289409468033185</v>
      </c>
      <c r="U43" s="51">
        <v>0.67034990791896865</v>
      </c>
      <c r="V43" s="51">
        <v>0.62624886466848317</v>
      </c>
      <c r="W43" s="51">
        <v>0.65995397008055234</v>
      </c>
      <c r="X43" s="51">
        <v>0.39776733254994123</v>
      </c>
      <c r="Y43" s="51">
        <v>0.202365308804205</v>
      </c>
      <c r="Z43" s="51">
        <v>0.20266544117647059</v>
      </c>
      <c r="AA43" s="51">
        <v>0.91370317686107161</v>
      </c>
      <c r="AB43" s="51">
        <v>0.5476923076923077</v>
      </c>
      <c r="AC43" s="51">
        <v>0.56214833759590788</v>
      </c>
      <c r="AD43" s="51">
        <v>0.62252405206564798</v>
      </c>
      <c r="AE43" s="51">
        <v>0.56143923964697895</v>
      </c>
      <c r="AF43" s="51">
        <v>0.2541436464088398</v>
      </c>
      <c r="AG43" s="51">
        <v>0.41544885177453028</v>
      </c>
      <c r="AH43" s="51">
        <v>0.56885397412199634</v>
      </c>
      <c r="AI43" s="51">
        <v>0.65329512893982811</v>
      </c>
      <c r="AJ43" s="51">
        <v>0.59482303222398314</v>
      </c>
      <c r="AK43" s="51">
        <v>1.5085066162570888</v>
      </c>
      <c r="AL43" s="51">
        <v>0.85974754558204769</v>
      </c>
      <c r="AM43" s="51">
        <v>0.78538812785388123</v>
      </c>
      <c r="AN43" s="51">
        <v>0.80065359477124187</v>
      </c>
      <c r="AO43" s="51">
        <v>0.16843259042747533</v>
      </c>
      <c r="AP43" s="51">
        <v>0.40386521308225964</v>
      </c>
      <c r="AQ43" s="51">
        <v>0.49107142857142855</v>
      </c>
      <c r="AR43" s="51">
        <v>0.92196132596685088</v>
      </c>
      <c r="AS43" s="51">
        <v>0.54449472096530915</v>
      </c>
      <c r="AT43" s="51">
        <v>0.27536231884057971</v>
      </c>
      <c r="AU43" s="51">
        <v>0.46171560161197467</v>
      </c>
      <c r="AV43" s="51">
        <v>0.41138114997036157</v>
      </c>
      <c r="AW43" s="51">
        <v>0.62051847766133483</v>
      </c>
      <c r="AX43" s="51">
        <v>0.5532407407407407</v>
      </c>
      <c r="AY43" s="51">
        <v>0.60824022346368711</v>
      </c>
      <c r="AZ43" s="51">
        <v>0.42287434161023324</v>
      </c>
      <c r="BA43" s="51">
        <v>0.27167630057803466</v>
      </c>
      <c r="BB43" s="51">
        <v>0.42191635786130227</v>
      </c>
      <c r="BC43" s="51">
        <v>0.31853116994022201</v>
      </c>
      <c r="BD43" s="51">
        <v>0.45583038869257952</v>
      </c>
      <c r="BE43" s="51">
        <v>0.32283834586466165</v>
      </c>
      <c r="BF43" s="51">
        <v>0.36760482481332568</v>
      </c>
      <c r="BG43" s="51">
        <v>0.35383747178329572</v>
      </c>
      <c r="BH43" s="51">
        <v>0.21533923303834809</v>
      </c>
      <c r="BI43" s="51">
        <v>0.29200652528548127</v>
      </c>
      <c r="BJ43" s="51">
        <v>0.21818181818181817</v>
      </c>
      <c r="BK43" s="51">
        <v>0.75496368038740924</v>
      </c>
      <c r="BL43" s="51">
        <v>0.47009267059814658</v>
      </c>
      <c r="BM43" s="51">
        <v>0.69443050677370799</v>
      </c>
      <c r="BN43" s="51">
        <v>0.39347536617842876</v>
      </c>
      <c r="BO43" s="51">
        <v>0.23962848297213624</v>
      </c>
      <c r="BP43" s="51">
        <v>0.4846118511713367</v>
      </c>
      <c r="BQ43" s="51">
        <v>0.6961093585699264</v>
      </c>
      <c r="BR43" s="51">
        <v>0.31199278629395855</v>
      </c>
      <c r="BS43" s="51">
        <v>0.29781704781704782</v>
      </c>
      <c r="BT43" s="51">
        <v>0.39547038327526135</v>
      </c>
      <c r="BU43" s="51">
        <v>0.39797395079594788</v>
      </c>
      <c r="BV43" s="51">
        <v>0.17371601208459214</v>
      </c>
      <c r="BW43" s="51">
        <v>0.31910766246362754</v>
      </c>
      <c r="BX43" s="51">
        <v>0.21603260869565216</v>
      </c>
      <c r="BY43" s="51">
        <v>0.55428024868483983</v>
      </c>
      <c r="BZ43" s="51">
        <v>0.5145089285714286</v>
      </c>
      <c r="CA43" s="51">
        <v>0.65966646077825819</v>
      </c>
      <c r="CB43" s="51">
        <v>0.45498007968127491</v>
      </c>
      <c r="CC43" s="51">
        <v>0.28796223446105429</v>
      </c>
      <c r="CD43" s="51">
        <v>0.4498069498069498</v>
      </c>
      <c r="CE43" s="51">
        <v>0.53552206673842839</v>
      </c>
      <c r="CF43" s="51">
        <v>0.43715239154616242</v>
      </c>
      <c r="CG43" s="51">
        <v>0.44393442622950818</v>
      </c>
      <c r="CH43" s="51">
        <v>0.58427815570672714</v>
      </c>
      <c r="CI43" s="51">
        <v>0.36202920830130669</v>
      </c>
      <c r="CJ43" s="51">
        <v>0.19444444444444445</v>
      </c>
      <c r="CK43" s="51">
        <v>0.25158428390367554</v>
      </c>
      <c r="CL43" s="51">
        <v>0.42418169672678691</v>
      </c>
      <c r="CM43" s="51">
        <v>90.8</v>
      </c>
      <c r="CN43" s="51">
        <v>53.666666666666664</v>
      </c>
      <c r="CO43" s="51" t="s">
        <v>73</v>
      </c>
      <c r="CP43" s="51" t="s">
        <v>73</v>
      </c>
      <c r="CQ43" s="51" t="s">
        <v>73</v>
      </c>
      <c r="CR43" s="51">
        <v>27.25</v>
      </c>
      <c r="CS43" s="51">
        <v>3.875</v>
      </c>
      <c r="CT43" s="51" t="s">
        <v>73</v>
      </c>
      <c r="CU43" s="51" t="s">
        <v>73</v>
      </c>
      <c r="CV43" s="51">
        <v>0.11509303928325293</v>
      </c>
      <c r="CW43" s="51">
        <v>0.88511749347258484</v>
      </c>
      <c r="CX43" s="51">
        <v>0.49347258485639689</v>
      </c>
      <c r="CY43" s="51">
        <v>0.53263707571801566</v>
      </c>
      <c r="CZ43" s="51">
        <v>0</v>
      </c>
      <c r="DA43" s="51">
        <v>0</v>
      </c>
    </row>
    <row r="47" spans="1:105" ht="18">
      <c r="B47" s="15" t="s">
        <v>39</v>
      </c>
      <c r="C47" s="5" t="s">
        <v>0</v>
      </c>
      <c r="D47" s="11" t="s">
        <v>43</v>
      </c>
      <c r="E47" s="5" t="s">
        <v>44</v>
      </c>
      <c r="F47" s="40" t="s">
        <v>1</v>
      </c>
      <c r="G47" s="41">
        <v>41640</v>
      </c>
      <c r="H47" s="42">
        <v>41641</v>
      </c>
      <c r="I47" s="42">
        <v>41642</v>
      </c>
      <c r="J47" s="42">
        <v>41643</v>
      </c>
      <c r="K47" s="42">
        <v>41644</v>
      </c>
      <c r="L47" s="42">
        <v>41645</v>
      </c>
      <c r="M47" s="42">
        <v>41646</v>
      </c>
      <c r="N47" s="42">
        <v>41647</v>
      </c>
      <c r="O47" s="42">
        <v>41648</v>
      </c>
      <c r="P47" s="42">
        <v>41649</v>
      </c>
      <c r="Q47" s="42">
        <v>41650</v>
      </c>
      <c r="R47" s="42">
        <v>41651</v>
      </c>
      <c r="S47" s="42">
        <v>41652</v>
      </c>
      <c r="T47" s="42">
        <v>41653</v>
      </c>
      <c r="U47" s="42">
        <v>41654</v>
      </c>
      <c r="V47" s="42">
        <v>41655</v>
      </c>
      <c r="W47" s="42">
        <v>41656</v>
      </c>
      <c r="X47" s="42">
        <v>41657</v>
      </c>
      <c r="Y47" s="42">
        <v>41658</v>
      </c>
      <c r="Z47" s="42">
        <v>41659</v>
      </c>
      <c r="AA47" s="42">
        <v>41660</v>
      </c>
      <c r="AB47" s="42">
        <v>41661</v>
      </c>
      <c r="AC47" s="42">
        <v>41662</v>
      </c>
      <c r="AD47" s="42">
        <v>41663</v>
      </c>
      <c r="AE47" s="42">
        <v>41664</v>
      </c>
      <c r="AF47" s="42">
        <v>41665</v>
      </c>
      <c r="AG47" s="42">
        <v>41666</v>
      </c>
      <c r="AH47" s="42">
        <v>41667</v>
      </c>
      <c r="AI47" s="42">
        <v>41668</v>
      </c>
      <c r="AJ47" s="42">
        <v>41669</v>
      </c>
      <c r="AK47" s="42">
        <v>41670</v>
      </c>
      <c r="AL47" s="42">
        <v>41671</v>
      </c>
      <c r="AM47" s="42">
        <v>41672</v>
      </c>
      <c r="AN47" s="42">
        <v>41673</v>
      </c>
      <c r="AO47" s="42">
        <v>41674</v>
      </c>
      <c r="AP47" s="42">
        <v>41675</v>
      </c>
      <c r="AQ47" s="42">
        <v>41676</v>
      </c>
      <c r="AR47" s="42">
        <v>41677</v>
      </c>
      <c r="AS47" s="42">
        <v>41678</v>
      </c>
      <c r="AT47" s="42">
        <v>41679</v>
      </c>
      <c r="AU47" s="42">
        <v>41680</v>
      </c>
      <c r="AV47" s="42">
        <v>41681</v>
      </c>
      <c r="AW47" s="42">
        <v>41682</v>
      </c>
      <c r="AX47" s="42">
        <v>41683</v>
      </c>
      <c r="AY47" s="42">
        <v>41684</v>
      </c>
      <c r="AZ47" s="42">
        <v>41685</v>
      </c>
      <c r="BA47" s="42">
        <v>41686</v>
      </c>
      <c r="BB47" s="42">
        <v>41687</v>
      </c>
      <c r="BC47" s="42">
        <v>41688</v>
      </c>
      <c r="BD47" s="42">
        <v>41689</v>
      </c>
      <c r="BE47" s="42">
        <v>41690</v>
      </c>
      <c r="BF47" s="42">
        <v>41691</v>
      </c>
      <c r="BG47" s="42">
        <v>41692</v>
      </c>
      <c r="BH47" s="42">
        <v>41693</v>
      </c>
      <c r="BI47" s="42">
        <v>41694</v>
      </c>
      <c r="BJ47" s="42">
        <v>41695</v>
      </c>
      <c r="BK47" s="42">
        <v>41696</v>
      </c>
      <c r="BL47" s="42">
        <v>41697</v>
      </c>
      <c r="BM47" s="42">
        <v>41698</v>
      </c>
      <c r="BN47" s="42">
        <v>41699</v>
      </c>
      <c r="BO47" s="42">
        <v>41700</v>
      </c>
      <c r="BP47" s="42">
        <v>41701</v>
      </c>
      <c r="BQ47" s="42">
        <v>41702</v>
      </c>
      <c r="BR47" s="42">
        <v>41703</v>
      </c>
      <c r="BS47" s="42">
        <v>41704</v>
      </c>
      <c r="BT47" s="42">
        <v>41705</v>
      </c>
      <c r="BU47" s="42">
        <v>41706</v>
      </c>
      <c r="BV47" s="42">
        <v>41707</v>
      </c>
      <c r="BW47" s="42">
        <v>41708</v>
      </c>
      <c r="BX47" s="42">
        <v>41709</v>
      </c>
      <c r="BY47" s="42">
        <v>41710</v>
      </c>
      <c r="BZ47" s="42">
        <v>41711</v>
      </c>
      <c r="CA47" s="42">
        <v>41712</v>
      </c>
      <c r="CB47" s="42">
        <v>41713</v>
      </c>
      <c r="CC47" s="42">
        <v>41714</v>
      </c>
      <c r="CD47" s="42">
        <v>41715</v>
      </c>
      <c r="CE47" s="42">
        <v>41716</v>
      </c>
      <c r="CF47" s="42">
        <v>41717</v>
      </c>
      <c r="CG47" s="42">
        <v>41718</v>
      </c>
      <c r="CH47" s="42">
        <v>41719</v>
      </c>
      <c r="CI47" s="42">
        <v>41720</v>
      </c>
      <c r="CJ47" s="42">
        <v>41721</v>
      </c>
      <c r="CK47" s="42">
        <v>41722</v>
      </c>
      <c r="CL47" s="42">
        <v>41723</v>
      </c>
      <c r="CM47" s="42">
        <v>41724</v>
      </c>
      <c r="CN47" s="42">
        <v>41725</v>
      </c>
      <c r="CO47" s="42">
        <v>41726</v>
      </c>
      <c r="CP47" s="42">
        <v>41727</v>
      </c>
      <c r="CQ47" s="42">
        <v>41728</v>
      </c>
      <c r="CR47" s="42">
        <v>41729</v>
      </c>
      <c r="CS47" s="42">
        <v>41730</v>
      </c>
      <c r="CT47" s="42">
        <v>41731</v>
      </c>
      <c r="CU47" s="42">
        <v>41732</v>
      </c>
      <c r="CV47" s="42">
        <v>41733</v>
      </c>
      <c r="CW47" s="42">
        <v>41734</v>
      </c>
      <c r="CX47" s="42">
        <v>41735</v>
      </c>
      <c r="CY47" s="42">
        <v>41736</v>
      </c>
      <c r="CZ47" s="42">
        <v>41737</v>
      </c>
      <c r="DA47" s="42">
        <v>41738</v>
      </c>
    </row>
    <row r="48" spans="1:105" ht="15">
      <c r="A48" s="36" t="s">
        <v>24</v>
      </c>
      <c r="B48" s="18" t="s">
        <v>49</v>
      </c>
      <c r="C48" s="3"/>
      <c r="D48" s="12">
        <v>321.27380952380952</v>
      </c>
      <c r="E48" s="29">
        <v>0</v>
      </c>
      <c r="F48" s="38" t="s">
        <v>86</v>
      </c>
      <c r="G48" s="52">
        <v>257</v>
      </c>
      <c r="H48" s="49">
        <v>290</v>
      </c>
      <c r="I48" s="49">
        <v>365</v>
      </c>
      <c r="J48" s="49">
        <v>331</v>
      </c>
      <c r="K48" s="49">
        <v>329</v>
      </c>
      <c r="L48" s="49">
        <v>426</v>
      </c>
      <c r="M48" s="49">
        <v>467</v>
      </c>
      <c r="N48" s="49">
        <v>482</v>
      </c>
      <c r="O48" s="49">
        <v>438</v>
      </c>
      <c r="P48" s="49">
        <v>384</v>
      </c>
      <c r="Q48" s="49">
        <v>345</v>
      </c>
      <c r="R48" s="49">
        <v>551</v>
      </c>
      <c r="S48" s="49">
        <v>475</v>
      </c>
      <c r="T48" s="49">
        <v>429</v>
      </c>
      <c r="U48" s="49">
        <v>403</v>
      </c>
      <c r="V48" s="49">
        <v>459</v>
      </c>
      <c r="W48" s="49">
        <v>445</v>
      </c>
      <c r="X48" s="49">
        <v>339</v>
      </c>
      <c r="Y48" s="49">
        <v>297</v>
      </c>
      <c r="Z48" s="49">
        <v>365</v>
      </c>
      <c r="AA48" s="49">
        <v>399</v>
      </c>
      <c r="AB48" s="49">
        <v>434</v>
      </c>
      <c r="AC48" s="49">
        <v>373</v>
      </c>
      <c r="AD48" s="49">
        <v>368</v>
      </c>
      <c r="AE48" s="49">
        <v>298</v>
      </c>
      <c r="AF48" s="49">
        <v>317</v>
      </c>
      <c r="AG48" s="49">
        <v>419</v>
      </c>
      <c r="AH48" s="49">
        <v>426</v>
      </c>
      <c r="AI48" s="49">
        <v>368</v>
      </c>
      <c r="AJ48" s="49">
        <v>373</v>
      </c>
      <c r="AK48" s="49">
        <v>351</v>
      </c>
      <c r="AL48" s="49">
        <v>322</v>
      </c>
      <c r="AM48" s="49">
        <v>306</v>
      </c>
      <c r="AN48" s="49">
        <v>421</v>
      </c>
      <c r="AO48" s="49">
        <v>425</v>
      </c>
      <c r="AP48" s="49">
        <v>386</v>
      </c>
      <c r="AQ48" s="49">
        <v>309</v>
      </c>
      <c r="AR48" s="49">
        <v>293</v>
      </c>
      <c r="AS48" s="49">
        <v>298</v>
      </c>
      <c r="AT48" s="49">
        <v>305</v>
      </c>
      <c r="AU48" s="49">
        <v>356</v>
      </c>
      <c r="AV48" s="49">
        <v>364</v>
      </c>
      <c r="AW48" s="49">
        <v>371</v>
      </c>
      <c r="AX48" s="49">
        <v>352</v>
      </c>
      <c r="AY48" s="49">
        <v>305</v>
      </c>
      <c r="AZ48" s="49">
        <v>262</v>
      </c>
      <c r="BA48" s="49">
        <v>237</v>
      </c>
      <c r="BB48" s="49">
        <v>367</v>
      </c>
      <c r="BC48" s="49">
        <v>354</v>
      </c>
      <c r="BD48" s="49">
        <v>320</v>
      </c>
      <c r="BE48" s="49">
        <v>342</v>
      </c>
      <c r="BF48" s="49">
        <v>342</v>
      </c>
      <c r="BG48" s="49">
        <v>253</v>
      </c>
      <c r="BH48" s="49">
        <v>296</v>
      </c>
      <c r="BI48" s="49">
        <v>364</v>
      </c>
      <c r="BJ48" s="49">
        <v>386</v>
      </c>
      <c r="BK48" s="49">
        <v>344</v>
      </c>
      <c r="BL48" s="49">
        <v>324</v>
      </c>
      <c r="BM48" s="49">
        <v>398</v>
      </c>
      <c r="BN48" s="49">
        <v>321</v>
      </c>
      <c r="BO48" s="49">
        <v>346</v>
      </c>
      <c r="BP48" s="49">
        <v>420</v>
      </c>
      <c r="BQ48" s="49">
        <v>432</v>
      </c>
      <c r="BR48" s="49">
        <v>391</v>
      </c>
      <c r="BS48" s="49">
        <v>385</v>
      </c>
      <c r="BT48" s="49">
        <v>291</v>
      </c>
      <c r="BU48" s="49">
        <v>247</v>
      </c>
      <c r="BV48" s="49">
        <v>244</v>
      </c>
      <c r="BW48" s="49">
        <v>287</v>
      </c>
      <c r="BX48" s="49">
        <v>316</v>
      </c>
      <c r="BY48" s="49">
        <v>341</v>
      </c>
      <c r="BZ48" s="49">
        <v>359</v>
      </c>
      <c r="CA48" s="49">
        <v>293</v>
      </c>
      <c r="CB48" s="49">
        <v>290</v>
      </c>
      <c r="CC48" s="49">
        <v>265</v>
      </c>
      <c r="CD48" s="49">
        <v>354</v>
      </c>
      <c r="CE48" s="49">
        <v>0</v>
      </c>
      <c r="CF48" s="49">
        <v>0</v>
      </c>
      <c r="CG48" s="49">
        <v>0</v>
      </c>
      <c r="CH48" s="49">
        <v>0</v>
      </c>
      <c r="CI48" s="49">
        <v>0</v>
      </c>
      <c r="CJ48" s="49">
        <v>0</v>
      </c>
      <c r="CK48" s="49">
        <v>0</v>
      </c>
      <c r="CL48" s="49">
        <v>0</v>
      </c>
      <c r="CM48" s="49">
        <v>0</v>
      </c>
      <c r="CN48" s="49">
        <v>0</v>
      </c>
      <c r="CO48" s="49">
        <v>0</v>
      </c>
      <c r="CP48" s="49">
        <v>0</v>
      </c>
      <c r="CQ48" s="49">
        <v>0</v>
      </c>
      <c r="CR48" s="49">
        <v>0</v>
      </c>
      <c r="CS48" s="49">
        <v>0</v>
      </c>
      <c r="CT48" s="49">
        <v>0</v>
      </c>
      <c r="CU48" s="49">
        <v>0</v>
      </c>
      <c r="CV48" s="49">
        <v>0</v>
      </c>
      <c r="CW48" s="49">
        <v>0</v>
      </c>
      <c r="CX48" s="49">
        <v>0</v>
      </c>
      <c r="CY48" s="49">
        <v>0</v>
      </c>
      <c r="CZ48" s="49">
        <v>0</v>
      </c>
      <c r="DA48" s="49">
        <v>0</v>
      </c>
    </row>
    <row r="49" spans="1:105" ht="15">
      <c r="A49" s="35" t="s">
        <v>29</v>
      </c>
      <c r="B49" s="18" t="s">
        <v>50</v>
      </c>
      <c r="C49" s="3"/>
      <c r="D49" s="12">
        <v>445.73809523809524</v>
      </c>
      <c r="E49" s="29">
        <v>165.66666666666666</v>
      </c>
      <c r="F49" s="38" t="s">
        <v>87</v>
      </c>
      <c r="G49" s="52">
        <v>794</v>
      </c>
      <c r="H49" s="49">
        <v>458</v>
      </c>
      <c r="I49" s="49">
        <v>76</v>
      </c>
      <c r="J49" s="49">
        <v>42</v>
      </c>
      <c r="K49" s="49">
        <v>35</v>
      </c>
      <c r="L49" s="49">
        <v>1473</v>
      </c>
      <c r="M49" s="49">
        <v>433</v>
      </c>
      <c r="N49" s="49">
        <v>476</v>
      </c>
      <c r="O49" s="49">
        <v>400</v>
      </c>
      <c r="P49" s="49">
        <v>416</v>
      </c>
      <c r="Q49" s="49">
        <v>37</v>
      </c>
      <c r="R49" s="49">
        <v>39</v>
      </c>
      <c r="S49" s="49">
        <v>1287</v>
      </c>
      <c r="T49" s="49">
        <v>495</v>
      </c>
      <c r="U49" s="49">
        <v>517</v>
      </c>
      <c r="V49" s="49">
        <v>472</v>
      </c>
      <c r="W49" s="49">
        <v>462</v>
      </c>
      <c r="X49" s="49">
        <v>48</v>
      </c>
      <c r="Y49" s="49">
        <v>52</v>
      </c>
      <c r="Z49" s="49">
        <v>1618</v>
      </c>
      <c r="AA49" s="49">
        <v>596</v>
      </c>
      <c r="AB49" s="49">
        <v>473</v>
      </c>
      <c r="AC49" s="49">
        <v>434</v>
      </c>
      <c r="AD49" s="49">
        <v>441</v>
      </c>
      <c r="AE49" s="49">
        <v>46</v>
      </c>
      <c r="AF49" s="49">
        <v>33</v>
      </c>
      <c r="AG49" s="49">
        <v>1165</v>
      </c>
      <c r="AH49" s="49">
        <v>505</v>
      </c>
      <c r="AI49" s="49">
        <v>486</v>
      </c>
      <c r="AJ49" s="49">
        <v>433</v>
      </c>
      <c r="AK49" s="49">
        <v>431</v>
      </c>
      <c r="AL49" s="49">
        <v>31</v>
      </c>
      <c r="AM49" s="49">
        <v>61</v>
      </c>
      <c r="AN49" s="49">
        <v>53</v>
      </c>
      <c r="AO49" s="49">
        <v>64</v>
      </c>
      <c r="AP49" s="49">
        <v>69</v>
      </c>
      <c r="AQ49" s="49">
        <v>2514</v>
      </c>
      <c r="AR49" s="49">
        <v>381</v>
      </c>
      <c r="AS49" s="49">
        <v>57</v>
      </c>
      <c r="AT49" s="49">
        <v>36</v>
      </c>
      <c r="AU49" s="49">
        <v>1249</v>
      </c>
      <c r="AV49" s="49">
        <v>483</v>
      </c>
      <c r="AW49" s="49">
        <v>537</v>
      </c>
      <c r="AX49" s="49">
        <v>452</v>
      </c>
      <c r="AY49" s="49">
        <v>421</v>
      </c>
      <c r="AZ49" s="49">
        <v>25</v>
      </c>
      <c r="BA49" s="49">
        <v>27</v>
      </c>
      <c r="BB49" s="49">
        <v>1062</v>
      </c>
      <c r="BC49" s="49">
        <v>525</v>
      </c>
      <c r="BD49" s="49">
        <v>501</v>
      </c>
      <c r="BE49" s="49">
        <v>576</v>
      </c>
      <c r="BF49" s="49">
        <v>17</v>
      </c>
      <c r="BG49" s="49">
        <v>23</v>
      </c>
      <c r="BH49" s="49">
        <v>16</v>
      </c>
      <c r="BI49" s="49">
        <v>1127</v>
      </c>
      <c r="BJ49" s="49">
        <v>525</v>
      </c>
      <c r="BK49" s="49">
        <v>485</v>
      </c>
      <c r="BL49" s="49">
        <v>513</v>
      </c>
      <c r="BM49" s="49">
        <v>445</v>
      </c>
      <c r="BN49" s="49">
        <v>41</v>
      </c>
      <c r="BO49" s="49">
        <v>19</v>
      </c>
      <c r="BP49" s="49">
        <v>1220</v>
      </c>
      <c r="BQ49" s="49">
        <v>546</v>
      </c>
      <c r="BR49" s="49">
        <v>513</v>
      </c>
      <c r="BS49" s="49">
        <v>650</v>
      </c>
      <c r="BT49" s="49">
        <v>431</v>
      </c>
      <c r="BU49" s="49">
        <v>20</v>
      </c>
      <c r="BV49" s="49">
        <v>30</v>
      </c>
      <c r="BW49" s="49">
        <v>1196</v>
      </c>
      <c r="BX49" s="49">
        <v>398</v>
      </c>
      <c r="BY49" s="49">
        <v>482</v>
      </c>
      <c r="BZ49" s="49">
        <v>472</v>
      </c>
      <c r="CA49" s="49">
        <v>395</v>
      </c>
      <c r="CB49" s="49">
        <v>19</v>
      </c>
      <c r="CC49" s="49">
        <v>27</v>
      </c>
      <c r="CD49" s="49">
        <v>1075</v>
      </c>
      <c r="CE49" s="49">
        <v>341</v>
      </c>
      <c r="CF49" s="49">
        <v>419</v>
      </c>
      <c r="CG49" s="49">
        <v>367</v>
      </c>
      <c r="CH49" s="49">
        <v>344</v>
      </c>
      <c r="CI49" s="49">
        <v>0</v>
      </c>
      <c r="CJ49" s="49">
        <v>0</v>
      </c>
      <c r="CK49" s="49">
        <v>1087</v>
      </c>
      <c r="CL49" s="49">
        <v>402</v>
      </c>
      <c r="CM49" s="49">
        <v>340</v>
      </c>
      <c r="CN49" s="49">
        <v>39</v>
      </c>
      <c r="CO49" s="49">
        <v>116</v>
      </c>
      <c r="CP49" s="49">
        <v>0</v>
      </c>
      <c r="CQ49" s="49">
        <v>0</v>
      </c>
      <c r="CR49" s="49">
        <v>19</v>
      </c>
      <c r="CS49" s="49">
        <v>49</v>
      </c>
      <c r="CT49" s="49">
        <v>300</v>
      </c>
      <c r="CU49" s="49">
        <v>355</v>
      </c>
      <c r="CV49" s="49">
        <v>294</v>
      </c>
      <c r="CW49" s="49">
        <v>0</v>
      </c>
      <c r="CX49" s="49">
        <v>0</v>
      </c>
      <c r="CY49" s="49">
        <v>547</v>
      </c>
      <c r="CZ49" s="49">
        <v>213</v>
      </c>
      <c r="DA49" s="49">
        <v>213</v>
      </c>
    </row>
    <row r="50" spans="1:105" ht="15">
      <c r="B50" s="18" t="s">
        <v>2</v>
      </c>
      <c r="C50" s="3"/>
      <c r="D50" s="12">
        <v>767.01190476190482</v>
      </c>
      <c r="E50" s="29">
        <v>165.66666666666666</v>
      </c>
      <c r="F50" s="38" t="s">
        <v>88</v>
      </c>
      <c r="G50" s="43">
        <v>1051</v>
      </c>
      <c r="H50" s="44">
        <v>748</v>
      </c>
      <c r="I50" s="44">
        <v>441</v>
      </c>
      <c r="J50" s="44">
        <v>373</v>
      </c>
      <c r="K50" s="44">
        <v>364</v>
      </c>
      <c r="L50" s="44">
        <v>1899</v>
      </c>
      <c r="M50" s="44">
        <v>900</v>
      </c>
      <c r="N50" s="44">
        <v>958</v>
      </c>
      <c r="O50" s="44">
        <v>838</v>
      </c>
      <c r="P50" s="44">
        <v>800</v>
      </c>
      <c r="Q50" s="44">
        <v>382</v>
      </c>
      <c r="R50" s="44">
        <v>590</v>
      </c>
      <c r="S50" s="44">
        <v>1762</v>
      </c>
      <c r="T50" s="44">
        <v>924</v>
      </c>
      <c r="U50" s="44">
        <v>920</v>
      </c>
      <c r="V50" s="44">
        <v>931</v>
      </c>
      <c r="W50" s="44">
        <v>907</v>
      </c>
      <c r="X50" s="44">
        <v>387</v>
      </c>
      <c r="Y50" s="44">
        <v>349</v>
      </c>
      <c r="Z50" s="44">
        <v>1983</v>
      </c>
      <c r="AA50" s="44">
        <v>995</v>
      </c>
      <c r="AB50" s="44">
        <v>907</v>
      </c>
      <c r="AC50" s="44">
        <v>807</v>
      </c>
      <c r="AD50" s="44">
        <v>809</v>
      </c>
      <c r="AE50" s="44">
        <v>344</v>
      </c>
      <c r="AF50" s="44">
        <v>350</v>
      </c>
      <c r="AG50" s="44">
        <v>1584</v>
      </c>
      <c r="AH50" s="44">
        <v>931</v>
      </c>
      <c r="AI50" s="44">
        <v>854</v>
      </c>
      <c r="AJ50" s="44">
        <v>806</v>
      </c>
      <c r="AK50" s="44">
        <v>782</v>
      </c>
      <c r="AL50" s="44">
        <v>353</v>
      </c>
      <c r="AM50" s="44">
        <v>367</v>
      </c>
      <c r="AN50" s="44">
        <v>474</v>
      </c>
      <c r="AO50" s="44">
        <v>489</v>
      </c>
      <c r="AP50" s="44">
        <v>455</v>
      </c>
      <c r="AQ50" s="44">
        <v>2823</v>
      </c>
      <c r="AR50" s="44">
        <v>674</v>
      </c>
      <c r="AS50" s="44">
        <v>355</v>
      </c>
      <c r="AT50" s="44">
        <v>341</v>
      </c>
      <c r="AU50" s="44">
        <v>1605</v>
      </c>
      <c r="AV50" s="44">
        <v>847</v>
      </c>
      <c r="AW50" s="44">
        <v>908</v>
      </c>
      <c r="AX50" s="44">
        <v>804</v>
      </c>
      <c r="AY50" s="44">
        <v>726</v>
      </c>
      <c r="AZ50" s="44">
        <v>287</v>
      </c>
      <c r="BA50" s="44">
        <v>264</v>
      </c>
      <c r="BB50" s="44">
        <v>1429</v>
      </c>
      <c r="BC50" s="44">
        <v>879</v>
      </c>
      <c r="BD50" s="44">
        <v>821</v>
      </c>
      <c r="BE50" s="44">
        <v>918</v>
      </c>
      <c r="BF50" s="44">
        <v>359</v>
      </c>
      <c r="BG50" s="44">
        <v>276</v>
      </c>
      <c r="BH50" s="44">
        <v>312</v>
      </c>
      <c r="BI50" s="44">
        <v>1491</v>
      </c>
      <c r="BJ50" s="44">
        <v>911</v>
      </c>
      <c r="BK50" s="44">
        <v>829</v>
      </c>
      <c r="BL50" s="44">
        <v>837</v>
      </c>
      <c r="BM50" s="44">
        <v>843</v>
      </c>
      <c r="BN50" s="44">
        <v>362</v>
      </c>
      <c r="BO50" s="44">
        <v>365</v>
      </c>
      <c r="BP50" s="44">
        <v>1640</v>
      </c>
      <c r="BQ50" s="44">
        <v>978</v>
      </c>
      <c r="BR50" s="44">
        <v>904</v>
      </c>
      <c r="BS50" s="44">
        <v>1035</v>
      </c>
      <c r="BT50" s="44">
        <v>722</v>
      </c>
      <c r="BU50" s="44">
        <v>267</v>
      </c>
      <c r="BV50" s="44">
        <v>274</v>
      </c>
      <c r="BW50" s="44">
        <v>1483</v>
      </c>
      <c r="BX50" s="44">
        <v>714</v>
      </c>
      <c r="BY50" s="44">
        <v>823</v>
      </c>
      <c r="BZ50" s="44">
        <v>831</v>
      </c>
      <c r="CA50" s="44">
        <v>688</v>
      </c>
      <c r="CB50" s="44">
        <v>309</v>
      </c>
      <c r="CC50" s="44">
        <v>292</v>
      </c>
      <c r="CD50" s="44">
        <v>1429</v>
      </c>
      <c r="CE50" s="44">
        <v>341</v>
      </c>
      <c r="CF50" s="44">
        <v>419</v>
      </c>
      <c r="CG50" s="44">
        <v>367</v>
      </c>
      <c r="CH50" s="44">
        <v>344</v>
      </c>
      <c r="CI50" s="44">
        <v>0</v>
      </c>
      <c r="CJ50" s="44">
        <v>0</v>
      </c>
      <c r="CK50" s="44">
        <v>1087</v>
      </c>
      <c r="CL50" s="44">
        <v>402</v>
      </c>
      <c r="CM50" s="44">
        <v>340</v>
      </c>
      <c r="CN50" s="44">
        <v>39</v>
      </c>
      <c r="CO50" s="44">
        <v>116</v>
      </c>
      <c r="CP50" s="44">
        <v>0</v>
      </c>
      <c r="CQ50" s="44">
        <v>0</v>
      </c>
      <c r="CR50" s="44">
        <v>19</v>
      </c>
      <c r="CS50" s="44">
        <v>49</v>
      </c>
      <c r="CT50" s="44">
        <v>300</v>
      </c>
      <c r="CU50" s="44">
        <v>355</v>
      </c>
      <c r="CV50" s="44">
        <v>294</v>
      </c>
      <c r="CW50" s="44">
        <v>0</v>
      </c>
      <c r="CX50" s="44">
        <v>0</v>
      </c>
      <c r="CY50" s="44">
        <v>547</v>
      </c>
      <c r="CZ50" s="44">
        <v>213</v>
      </c>
      <c r="DA50" s="44">
        <v>213</v>
      </c>
    </row>
    <row r="51" spans="1:105">
      <c r="B51" s="18"/>
      <c r="C51" s="3"/>
      <c r="D51" s="8"/>
      <c r="E51" s="3"/>
      <c r="F51" s="39"/>
      <c r="G51" s="52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</row>
    <row r="52" spans="1:105" ht="15">
      <c r="B52" s="18" t="s">
        <v>51</v>
      </c>
      <c r="C52" s="3"/>
      <c r="D52" s="13">
        <v>8.147964589041292E-3</v>
      </c>
      <c r="E52" s="30">
        <v>0</v>
      </c>
      <c r="F52" s="38" t="s">
        <v>78</v>
      </c>
      <c r="G52" s="47">
        <v>6.7677884868594298E-3</v>
      </c>
      <c r="H52" s="48">
        <v>5.83571457318791E-3</v>
      </c>
      <c r="I52" s="48">
        <v>7.3897110926649523E-3</v>
      </c>
      <c r="J52" s="48">
        <v>7.5424404694086821E-3</v>
      </c>
      <c r="K52" s="48">
        <v>8.0263478897292014E-3</v>
      </c>
      <c r="L52" s="48">
        <v>8.685015290519878E-3</v>
      </c>
      <c r="M52" s="48">
        <v>9.9554456500884694E-3</v>
      </c>
      <c r="N52" s="48">
        <v>1.0264710266839875E-2</v>
      </c>
      <c r="O52" s="48">
        <v>9.7737314232159596E-3</v>
      </c>
      <c r="P52" s="48">
        <v>9.2238956546804064E-3</v>
      </c>
      <c r="Q52" s="48">
        <v>8.7605698179325057E-3</v>
      </c>
      <c r="R52" s="48">
        <v>1.3338174776083274E-2</v>
      </c>
      <c r="S52" s="48">
        <v>1.0782221818677077E-2</v>
      </c>
      <c r="T52" s="48">
        <v>9.9579861191708644E-3</v>
      </c>
      <c r="U52" s="48">
        <v>9.5829172016930614E-3</v>
      </c>
      <c r="V52" s="48">
        <v>8.421245757269975E-3</v>
      </c>
      <c r="W52" s="48">
        <v>1.0615964502123192E-2</v>
      </c>
      <c r="X52" s="48">
        <v>8.7151010334721585E-3</v>
      </c>
      <c r="Y52" s="48">
        <v>7.6224206960271018E-3</v>
      </c>
      <c r="Z52" s="48">
        <v>8.6003770028275205E-3</v>
      </c>
      <c r="AA52" s="48">
        <v>9.6990616947834115E-3</v>
      </c>
      <c r="AB52" s="48">
        <v>1.0259804732748635E-2</v>
      </c>
      <c r="AC52" s="48">
        <v>9.3066194266324016E-3</v>
      </c>
      <c r="AD52" s="48">
        <v>8.8495575221238937E-3</v>
      </c>
      <c r="AE52" s="48">
        <v>7.5999081890285886E-3</v>
      </c>
      <c r="AF52" s="48">
        <v>7.6168965351530588E-3</v>
      </c>
      <c r="AG52" s="48">
        <v>9.5474638836986741E-3</v>
      </c>
      <c r="AH52" s="48">
        <v>1.0078546418094067E-2</v>
      </c>
      <c r="AI52" s="48">
        <v>8.7656614739650331E-3</v>
      </c>
      <c r="AJ52" s="48">
        <v>9.2347305092718678E-3</v>
      </c>
      <c r="AK52" s="48">
        <v>8.9090816792730589E-3</v>
      </c>
      <c r="AL52" s="48">
        <v>8.5153646797482413E-3</v>
      </c>
      <c r="AM52" s="48">
        <v>8.1227436823104685E-3</v>
      </c>
      <c r="AN52" s="48">
        <v>9.4010986557098841E-3</v>
      </c>
      <c r="AO52" s="48">
        <v>9.6088627628306573E-3</v>
      </c>
      <c r="AP52" s="48">
        <v>9.2766161980293201E-3</v>
      </c>
      <c r="AQ52" s="48">
        <v>7.5817057611149282E-3</v>
      </c>
      <c r="AR52" s="48">
        <v>8.5420250138479922E-3</v>
      </c>
      <c r="AS52" s="48">
        <v>7.9602521636927027E-3</v>
      </c>
      <c r="AT52" s="48">
        <v>8.2510482889219527E-3</v>
      </c>
      <c r="AU52" s="48">
        <v>8.8136264606852848E-3</v>
      </c>
      <c r="AV52" s="48">
        <v>9.0012117015752114E-3</v>
      </c>
      <c r="AW52" s="48">
        <v>9.6869369957440134E-3</v>
      </c>
      <c r="AX52" s="48">
        <v>1.0095216244120684E-2</v>
      </c>
      <c r="AY52" s="48">
        <v>9.3898158980358359E-3</v>
      </c>
      <c r="AZ52" s="48">
        <v>7.8799362386838701E-3</v>
      </c>
      <c r="BA52" s="48">
        <v>6.9152661064425767E-3</v>
      </c>
      <c r="BB52" s="48">
        <v>8.8410300884103014E-3</v>
      </c>
      <c r="BC52" s="48">
        <v>9.2396836582883096E-3</v>
      </c>
      <c r="BD52" s="48">
        <v>8.1672239095479954E-3</v>
      </c>
      <c r="BE52" s="48">
        <v>8.950302268980137E-3</v>
      </c>
      <c r="BF52" s="48">
        <v>9.3035908596300326E-3</v>
      </c>
      <c r="BG52" s="48">
        <v>7.110136863108788E-3</v>
      </c>
      <c r="BH52" s="48">
        <v>7.7322953945821683E-3</v>
      </c>
      <c r="BI52" s="48">
        <v>8.2746078654239597E-3</v>
      </c>
      <c r="BJ52" s="48">
        <v>8.8664293097507757E-3</v>
      </c>
      <c r="BK52" s="48">
        <v>9.3275488069414318E-3</v>
      </c>
      <c r="BL52" s="48">
        <v>9.0863200403836445E-3</v>
      </c>
      <c r="BM52" s="48">
        <v>1.0822569680489462E-2</v>
      </c>
      <c r="BN52" s="48">
        <v>9.0356358723188649E-3</v>
      </c>
      <c r="BO52" s="48">
        <v>9.2392320222168811E-3</v>
      </c>
      <c r="BP52" s="48">
        <v>1.0251903925014646E-2</v>
      </c>
      <c r="BQ52" s="48">
        <v>1.1373209772535805E-2</v>
      </c>
      <c r="BR52" s="48">
        <v>1.0535391911190149E-2</v>
      </c>
      <c r="BS52" s="48">
        <v>1.1054324107040313E-2</v>
      </c>
      <c r="BT52" s="48">
        <v>8.6808662967603357E-3</v>
      </c>
      <c r="BU52" s="48">
        <v>7.6321725427185363E-3</v>
      </c>
      <c r="BV52" s="48">
        <v>8.1777658611790725E-3</v>
      </c>
      <c r="BW52" s="48">
        <v>8.1303116147308785E-3</v>
      </c>
      <c r="BX52" s="48">
        <v>1.0052169487212114E-2</v>
      </c>
      <c r="BY52" s="48">
        <v>9.8149267478340966E-3</v>
      </c>
      <c r="BZ52" s="48">
        <v>1.0407607120078854E-2</v>
      </c>
      <c r="CA52" s="48">
        <v>8.577534471149624E-3</v>
      </c>
      <c r="CB52" s="48">
        <v>9.1034655951783023E-3</v>
      </c>
      <c r="CC52" s="48">
        <v>8.4274129432342186E-3</v>
      </c>
      <c r="CD52" s="48">
        <v>9.4425180048012796E-3</v>
      </c>
      <c r="CE52" s="48">
        <v>0</v>
      </c>
      <c r="CF52" s="48">
        <v>0</v>
      </c>
      <c r="CG52" s="48">
        <v>0</v>
      </c>
      <c r="CH52" s="48">
        <v>0</v>
      </c>
      <c r="CI52" s="48">
        <v>0</v>
      </c>
      <c r="CJ52" s="48">
        <v>0</v>
      </c>
      <c r="CK52" s="48">
        <v>0</v>
      </c>
      <c r="CL52" s="48">
        <v>0</v>
      </c>
      <c r="CM52" s="48">
        <v>0</v>
      </c>
      <c r="CN52" s="48">
        <v>0</v>
      </c>
      <c r="CO52" s="48">
        <v>0</v>
      </c>
      <c r="CP52" s="48">
        <v>0</v>
      </c>
      <c r="CQ52" s="48">
        <v>0</v>
      </c>
      <c r="CR52" s="48">
        <v>0</v>
      </c>
      <c r="CS52" s="48">
        <v>0</v>
      </c>
      <c r="CT52" s="48">
        <v>0</v>
      </c>
      <c r="CU52" s="48">
        <v>0</v>
      </c>
      <c r="CV52" s="48">
        <v>0</v>
      </c>
      <c r="CW52" s="48">
        <v>0</v>
      </c>
      <c r="CX52" s="48">
        <v>0</v>
      </c>
      <c r="CY52" s="48">
        <v>0</v>
      </c>
      <c r="CZ52" s="48">
        <v>0</v>
      </c>
      <c r="DA52" s="48">
        <v>0</v>
      </c>
    </row>
    <row r="53" spans="1:105" ht="15">
      <c r="B53" s="18" t="s">
        <v>54</v>
      </c>
      <c r="C53" s="3"/>
      <c r="D53" s="13">
        <v>1.1100007917968576E-2</v>
      </c>
      <c r="E53" s="30">
        <v>3.0010531470814717E-2</v>
      </c>
      <c r="F53" s="38" t="s">
        <v>89</v>
      </c>
      <c r="G53" s="47">
        <v>2.0909043029441198E-2</v>
      </c>
      <c r="H53" s="48">
        <v>9.216404394896769E-3</v>
      </c>
      <c r="I53" s="48">
        <v>1.5386795699795517E-3</v>
      </c>
      <c r="J53" s="48">
        <v>9.5704682693403213E-4</v>
      </c>
      <c r="K53" s="48">
        <v>8.5386679677970233E-4</v>
      </c>
      <c r="L53" s="48">
        <v>3.0030581039755352E-2</v>
      </c>
      <c r="M53" s="48">
        <v>9.2306380438721778E-3</v>
      </c>
      <c r="N53" s="48">
        <v>1.0136933790489171E-2</v>
      </c>
      <c r="O53" s="48">
        <v>8.9257821216584109E-3</v>
      </c>
      <c r="P53" s="48">
        <v>9.9925536259037745E-3</v>
      </c>
      <c r="Q53" s="48">
        <v>9.3953937177826874E-4</v>
      </c>
      <c r="R53" s="48">
        <v>9.44081336238199E-4</v>
      </c>
      <c r="S53" s="48">
        <v>2.9214146275026106E-2</v>
      </c>
      <c r="T53" s="48">
        <v>1.148998398365869E-2</v>
      </c>
      <c r="U53" s="48">
        <v>1.2293717601179435E-2</v>
      </c>
      <c r="V53" s="48">
        <v>8.6597559856893859E-3</v>
      </c>
      <c r="W53" s="48">
        <v>1.1021518202204303E-2</v>
      </c>
      <c r="X53" s="48">
        <v>1.2339966065093321E-3</v>
      </c>
      <c r="Y53" s="48">
        <v>1.3345652397084489E-3</v>
      </c>
      <c r="Z53" s="48">
        <v>3.8124410933081998E-2</v>
      </c>
      <c r="AA53" s="48">
        <v>1.4487821478924596E-2</v>
      </c>
      <c r="AB53" s="48">
        <v>1.1181768752511761E-2</v>
      </c>
      <c r="AC53" s="48">
        <v>1.0828613488360488E-2</v>
      </c>
      <c r="AD53" s="48">
        <v>1.0605040400153906E-2</v>
      </c>
      <c r="AE53" s="48">
        <v>1.1731401902527353E-3</v>
      </c>
      <c r="AF53" s="48">
        <v>7.9292613772886727E-4</v>
      </c>
      <c r="AG53" s="48">
        <v>2.6546051132479605E-2</v>
      </c>
      <c r="AH53" s="48">
        <v>1.1947572631778177E-2</v>
      </c>
      <c r="AI53" s="48">
        <v>1.1576389881377734E-2</v>
      </c>
      <c r="AJ53" s="48">
        <v>1.072020994776064E-2</v>
      </c>
      <c r="AK53" s="48">
        <v>1.0939641606172902E-2</v>
      </c>
      <c r="AL53" s="48">
        <v>8.1980218966520337E-4</v>
      </c>
      <c r="AM53" s="48">
        <v>1.6192397536631982E-3</v>
      </c>
      <c r="AN53" s="48">
        <v>1.1835112321915055E-3</v>
      </c>
      <c r="AO53" s="48">
        <v>1.4469816866380285E-3</v>
      </c>
      <c r="AP53" s="48">
        <v>1.6582552271088681E-3</v>
      </c>
      <c r="AQ53" s="48">
        <v>6.1684169202080676E-2</v>
      </c>
      <c r="AR53" s="48">
        <v>1.1107547884901314E-2</v>
      </c>
      <c r="AS53" s="48">
        <v>1.5225985682231007E-3</v>
      </c>
      <c r="AT53" s="48">
        <v>9.7389422426619773E-4</v>
      </c>
      <c r="AU53" s="48">
        <v>3.0921964745494156E-2</v>
      </c>
      <c r="AV53" s="48">
        <v>1.1943915527090185E-2</v>
      </c>
      <c r="AW53" s="48">
        <v>1.4021253818637563E-2</v>
      </c>
      <c r="AX53" s="48">
        <v>1.2963175404382242E-2</v>
      </c>
      <c r="AY53" s="48">
        <v>1.2961024567452743E-2</v>
      </c>
      <c r="AZ53" s="48">
        <v>7.5190231285151437E-4</v>
      </c>
      <c r="BA53" s="48">
        <v>7.8781512605042019E-4</v>
      </c>
      <c r="BB53" s="48">
        <v>2.5583580255835802E-2</v>
      </c>
      <c r="BC53" s="48">
        <v>1.3702920679664866E-2</v>
      </c>
      <c r="BD53" s="48">
        <v>1.278680993338608E-2</v>
      </c>
      <c r="BE53" s="48">
        <v>1.507419329512444E-2</v>
      </c>
      <c r="BF53" s="48">
        <v>4.6245919477693143E-4</v>
      </c>
      <c r="BG53" s="48">
        <v>6.463760784644353E-4</v>
      </c>
      <c r="BH53" s="48">
        <v>4.1796191322065779E-4</v>
      </c>
      <c r="BI53" s="48">
        <v>2.5619458967947262E-2</v>
      </c>
      <c r="BJ53" s="48">
        <v>1.2059262662225796E-2</v>
      </c>
      <c r="BK53" s="48">
        <v>1.3150759219088938E-2</v>
      </c>
      <c r="BL53" s="48">
        <v>1.4386673397274103E-2</v>
      </c>
      <c r="BM53" s="48">
        <v>1.2100611828687968E-2</v>
      </c>
      <c r="BN53" s="48">
        <v>1.1540843326014749E-3</v>
      </c>
      <c r="BO53" s="48">
        <v>5.0735667174023336E-4</v>
      </c>
      <c r="BP53" s="48">
        <v>2.9779339972661589E-2</v>
      </c>
      <c r="BQ53" s="48">
        <v>1.437447346251053E-2</v>
      </c>
      <c r="BR53" s="48">
        <v>1.3822649745372241E-2</v>
      </c>
      <c r="BS53" s="48">
        <v>1.8663144596301827E-2</v>
      </c>
      <c r="BT53" s="48">
        <v>1.2857228089016168E-2</v>
      </c>
      <c r="BU53" s="48">
        <v>6.1798967957235119E-4</v>
      </c>
      <c r="BV53" s="48">
        <v>1.0054630157187384E-3</v>
      </c>
      <c r="BW53" s="48">
        <v>3.3881019830028329E-2</v>
      </c>
      <c r="BX53" s="48">
        <v>1.2660643847817789E-2</v>
      </c>
      <c r="BY53" s="48">
        <v>1.3873298218346142E-2</v>
      </c>
      <c r="BZ53" s="48">
        <v>1.3683539166231808E-2</v>
      </c>
      <c r="CA53" s="48">
        <v>1.1563570362130038E-2</v>
      </c>
      <c r="CB53" s="48">
        <v>5.964339527875439E-4</v>
      </c>
      <c r="CC53" s="48">
        <v>8.5864207346159961E-4</v>
      </c>
      <c r="CD53" s="48">
        <v>2.8674313150173381E-2</v>
      </c>
      <c r="CE53" s="48">
        <v>9.1983167889512305E-3</v>
      </c>
      <c r="CF53" s="48">
        <v>1.1150734511390249E-2</v>
      </c>
      <c r="CG53" s="48">
        <v>8.2126793027054844E-3</v>
      </c>
      <c r="CH53" s="48">
        <v>9.3371695347700991E-3</v>
      </c>
      <c r="CI53" s="48">
        <v>0</v>
      </c>
      <c r="CJ53" s="48">
        <v>0</v>
      </c>
      <c r="CK53" s="48">
        <v>2.5708339246014851E-2</v>
      </c>
      <c r="CL53" s="48">
        <v>1.0015696240376709E-2</v>
      </c>
      <c r="CM53" s="48">
        <v>0.10137149672033392</v>
      </c>
      <c r="CN53" s="48">
        <v>5.6236481614996394E-3</v>
      </c>
      <c r="CO53" s="48">
        <v>2.7938342967244702E-2</v>
      </c>
      <c r="CP53" s="48">
        <v>0</v>
      </c>
      <c r="CQ53" s="48">
        <v>0</v>
      </c>
      <c r="CR53" s="48">
        <v>5.074786324786325E-3</v>
      </c>
      <c r="CS53" s="48">
        <v>8.9334548769371015E-3</v>
      </c>
      <c r="CT53" s="48">
        <v>4.7869794159885112E-2</v>
      </c>
      <c r="CU53" s="48">
        <v>5.5738734495211176E-2</v>
      </c>
      <c r="CV53" s="48">
        <v>5.1888457465584188E-2</v>
      </c>
      <c r="CW53" s="48">
        <v>0</v>
      </c>
      <c r="CX53" s="48">
        <v>0</v>
      </c>
      <c r="CY53" s="48">
        <v>8.3004552352048552E-2</v>
      </c>
      <c r="CZ53" s="48">
        <v>2.3079423556181602E-2</v>
      </c>
      <c r="DA53" s="48">
        <v>3.9635280982508375E-2</v>
      </c>
    </row>
    <row r="54" spans="1:105" ht="15">
      <c r="B54" s="18" t="s">
        <v>4</v>
      </c>
      <c r="C54" s="3"/>
      <c r="D54" s="13">
        <v>1.9247972507009874E-2</v>
      </c>
      <c r="E54" s="30">
        <v>3.0010531470814717E-2</v>
      </c>
      <c r="F54" s="38" t="s">
        <v>90</v>
      </c>
      <c r="G54" s="47">
        <v>2.7676831516300626E-2</v>
      </c>
      <c r="H54" s="48">
        <v>1.5052118968084678E-2</v>
      </c>
      <c r="I54" s="48">
        <v>8.9283906626445048E-3</v>
      </c>
      <c r="J54" s="48">
        <v>8.4994872963427143E-3</v>
      </c>
      <c r="K54" s="48">
        <v>8.8802146865089044E-3</v>
      </c>
      <c r="L54" s="48">
        <v>3.8715596330275229E-2</v>
      </c>
      <c r="M54" s="48">
        <v>1.9186083693960646E-2</v>
      </c>
      <c r="N54" s="48">
        <v>2.0401644057329044E-2</v>
      </c>
      <c r="O54" s="48">
        <v>1.8699513544874369E-2</v>
      </c>
      <c r="P54" s="48">
        <v>1.9216449280584181E-2</v>
      </c>
      <c r="Q54" s="48">
        <v>9.700109189710775E-3</v>
      </c>
      <c r="R54" s="48">
        <v>1.4282256112321472E-2</v>
      </c>
      <c r="S54" s="48">
        <v>3.9996368093703182E-2</v>
      </c>
      <c r="T54" s="48">
        <v>2.1447970102829554E-2</v>
      </c>
      <c r="U54" s="48">
        <v>2.1876634802872497E-2</v>
      </c>
      <c r="V54" s="48">
        <v>1.7081001742959363E-2</v>
      </c>
      <c r="W54" s="48">
        <v>2.1637482704327495E-2</v>
      </c>
      <c r="X54" s="48">
        <v>9.9490976399814902E-3</v>
      </c>
      <c r="Y54" s="48">
        <v>8.9569859357355504E-3</v>
      </c>
      <c r="Z54" s="48">
        <v>4.672478793590952E-2</v>
      </c>
      <c r="AA54" s="48">
        <v>2.4186883173708006E-2</v>
      </c>
      <c r="AB54" s="48">
        <v>2.1441573485260396E-2</v>
      </c>
      <c r="AC54" s="48">
        <v>2.013523291499289E-2</v>
      </c>
      <c r="AD54" s="48">
        <v>1.94545979222778E-2</v>
      </c>
      <c r="AE54" s="48">
        <v>8.7730483792813237E-3</v>
      </c>
      <c r="AF54" s="48">
        <v>8.4098226728819264E-3</v>
      </c>
      <c r="AG54" s="48">
        <v>3.6093515016178281E-2</v>
      </c>
      <c r="AH54" s="48">
        <v>2.2026119049872245E-2</v>
      </c>
      <c r="AI54" s="48">
        <v>2.0342051355342766E-2</v>
      </c>
      <c r="AJ54" s="48">
        <v>1.9954940457032506E-2</v>
      </c>
      <c r="AK54" s="48">
        <v>1.9848723285445961E-2</v>
      </c>
      <c r="AL54" s="48">
        <v>9.3351668694134447E-3</v>
      </c>
      <c r="AM54" s="48">
        <v>9.7419834359736678E-3</v>
      </c>
      <c r="AN54" s="48">
        <v>1.058460988790139E-2</v>
      </c>
      <c r="AO54" s="48">
        <v>1.1055844449468687E-2</v>
      </c>
      <c r="AP54" s="48">
        <v>1.0934871425138187E-2</v>
      </c>
      <c r="AQ54" s="48">
        <v>6.9265874963195598E-2</v>
      </c>
      <c r="AR54" s="48">
        <v>1.9649572898749308E-2</v>
      </c>
      <c r="AS54" s="48">
        <v>9.4828507319158033E-3</v>
      </c>
      <c r="AT54" s="48">
        <v>9.2249425131881516E-3</v>
      </c>
      <c r="AU54" s="48">
        <v>3.9735591206179442E-2</v>
      </c>
      <c r="AV54" s="48">
        <v>2.0945127228665397E-2</v>
      </c>
      <c r="AW54" s="48">
        <v>2.3708190814381577E-2</v>
      </c>
      <c r="AX54" s="48">
        <v>2.3058391648502926E-2</v>
      </c>
      <c r="AY54" s="48">
        <v>2.2350840465488579E-2</v>
      </c>
      <c r="AZ54" s="48">
        <v>8.6318385515353844E-3</v>
      </c>
      <c r="BA54" s="48">
        <v>7.7030812324929976E-3</v>
      </c>
      <c r="BB54" s="48">
        <v>3.4424610344246105E-2</v>
      </c>
      <c r="BC54" s="48">
        <v>2.2942604337953174E-2</v>
      </c>
      <c r="BD54" s="48">
        <v>2.0954033842934074E-2</v>
      </c>
      <c r="BE54" s="48">
        <v>2.4024495564104579E-2</v>
      </c>
      <c r="BF54" s="48">
        <v>9.7660500544069634E-3</v>
      </c>
      <c r="BG54" s="48">
        <v>7.7565129415732232E-3</v>
      </c>
      <c r="BH54" s="48">
        <v>8.1502573078028259E-3</v>
      </c>
      <c r="BI54" s="48">
        <v>3.389406683337122E-2</v>
      </c>
      <c r="BJ54" s="48">
        <v>2.0925691971976572E-2</v>
      </c>
      <c r="BK54" s="48">
        <v>2.2478308026030368E-2</v>
      </c>
      <c r="BL54" s="48">
        <v>2.3472993437657748E-2</v>
      </c>
      <c r="BM54" s="48">
        <v>2.292318150917743E-2</v>
      </c>
      <c r="BN54" s="48">
        <v>1.018972020492034E-2</v>
      </c>
      <c r="BO54" s="48">
        <v>9.7465886939571145E-3</v>
      </c>
      <c r="BP54" s="48">
        <v>4.0031243897676233E-2</v>
      </c>
      <c r="BQ54" s="48">
        <v>2.5747683235046337E-2</v>
      </c>
      <c r="BR54" s="48">
        <v>2.4358041656562392E-2</v>
      </c>
      <c r="BS54" s="48">
        <v>2.9717468703342138E-2</v>
      </c>
      <c r="BT54" s="48">
        <v>2.1538094385776505E-2</v>
      </c>
      <c r="BU54" s="48">
        <v>8.2501622222908872E-3</v>
      </c>
      <c r="BV54" s="48">
        <v>9.1832288768978112E-3</v>
      </c>
      <c r="BW54" s="48">
        <v>4.2011331444759208E-2</v>
      </c>
      <c r="BX54" s="48">
        <v>2.2712813335029901E-2</v>
      </c>
      <c r="BY54" s="48">
        <v>2.3688224966180237E-2</v>
      </c>
      <c r="BZ54" s="48">
        <v>2.4091146286310663E-2</v>
      </c>
      <c r="CA54" s="48">
        <v>2.0141104833279664E-2</v>
      </c>
      <c r="CB54" s="48">
        <v>9.699899547965846E-3</v>
      </c>
      <c r="CC54" s="48">
        <v>9.286055016695818E-3</v>
      </c>
      <c r="CD54" s="48">
        <v>3.8116831154974662E-2</v>
      </c>
      <c r="CE54" s="48">
        <v>9.1983167889512305E-3</v>
      </c>
      <c r="CF54" s="48">
        <v>1.1150734511390249E-2</v>
      </c>
      <c r="CG54" s="48">
        <v>8.2126793027054844E-3</v>
      </c>
      <c r="CH54" s="48">
        <v>9.3371695347700991E-3</v>
      </c>
      <c r="CI54" s="48">
        <v>0</v>
      </c>
      <c r="CJ54" s="48">
        <v>0</v>
      </c>
      <c r="CK54" s="48">
        <v>2.5708339246014851E-2</v>
      </c>
      <c r="CL54" s="48">
        <v>1.0015696240376709E-2</v>
      </c>
      <c r="CM54" s="48">
        <v>0.10137149672033392</v>
      </c>
      <c r="CN54" s="48">
        <v>5.6236481614996394E-3</v>
      </c>
      <c r="CO54" s="48">
        <v>2.7938342967244702E-2</v>
      </c>
      <c r="CP54" s="48">
        <v>0</v>
      </c>
      <c r="CQ54" s="48">
        <v>0</v>
      </c>
      <c r="CR54" s="48">
        <v>5.074786324786325E-3</v>
      </c>
      <c r="CS54" s="48">
        <v>8.9334548769371015E-3</v>
      </c>
      <c r="CT54" s="48">
        <v>4.7869794159885112E-2</v>
      </c>
      <c r="CU54" s="48">
        <v>5.5738734495211176E-2</v>
      </c>
      <c r="CV54" s="48">
        <v>5.1888457465584188E-2</v>
      </c>
      <c r="CW54" s="48">
        <v>0</v>
      </c>
      <c r="CX54" s="48">
        <v>0</v>
      </c>
      <c r="CY54" s="48">
        <v>8.3004552352048552E-2</v>
      </c>
      <c r="CZ54" s="48">
        <v>2.3079423556181602E-2</v>
      </c>
      <c r="DA54" s="48">
        <v>3.9635280982508375E-2</v>
      </c>
    </row>
    <row r="55" spans="1:105">
      <c r="B55" s="18"/>
      <c r="C55" s="3"/>
      <c r="D55" s="8"/>
      <c r="E55" s="3"/>
      <c r="F55" s="39"/>
      <c r="G55" s="52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</row>
    <row r="56" spans="1:105" ht="15">
      <c r="A56" s="35" t="s">
        <v>30</v>
      </c>
      <c r="B56" s="18" t="s">
        <v>52</v>
      </c>
      <c r="C56" s="3"/>
      <c r="D56" s="12">
        <v>132.82142857142858</v>
      </c>
      <c r="E56" s="29">
        <v>8.5333333333333332</v>
      </c>
      <c r="F56" s="38" t="s">
        <v>91</v>
      </c>
      <c r="G56" s="52">
        <v>4</v>
      </c>
      <c r="H56" s="49">
        <v>228</v>
      </c>
      <c r="I56" s="49">
        <v>127</v>
      </c>
      <c r="J56" s="49">
        <v>54</v>
      </c>
      <c r="K56" s="49">
        <v>65</v>
      </c>
      <c r="L56" s="49">
        <v>267</v>
      </c>
      <c r="M56" s="49">
        <v>254</v>
      </c>
      <c r="N56" s="49">
        <v>215</v>
      </c>
      <c r="O56" s="49">
        <v>159</v>
      </c>
      <c r="P56" s="49">
        <v>137</v>
      </c>
      <c r="Q56" s="49">
        <v>19</v>
      </c>
      <c r="R56" s="49">
        <v>106</v>
      </c>
      <c r="S56" s="49">
        <v>265</v>
      </c>
      <c r="T56" s="49">
        <v>100</v>
      </c>
      <c r="U56" s="49">
        <v>126</v>
      </c>
      <c r="V56" s="49">
        <v>185</v>
      </c>
      <c r="W56" s="49">
        <v>149</v>
      </c>
      <c r="X56" s="49">
        <v>27</v>
      </c>
      <c r="Y56" s="49">
        <v>36</v>
      </c>
      <c r="Z56" s="49">
        <v>303</v>
      </c>
      <c r="AA56" s="49">
        <v>176</v>
      </c>
      <c r="AB56" s="49">
        <v>171</v>
      </c>
      <c r="AC56" s="49">
        <v>127</v>
      </c>
      <c r="AD56" s="49">
        <v>97</v>
      </c>
      <c r="AE56" s="49">
        <v>5</v>
      </c>
      <c r="AF56" s="49">
        <v>28</v>
      </c>
      <c r="AG56" s="49">
        <v>126</v>
      </c>
      <c r="AH56" s="49">
        <v>247</v>
      </c>
      <c r="AI56" s="49">
        <v>215</v>
      </c>
      <c r="AJ56" s="49">
        <v>167</v>
      </c>
      <c r="AK56" s="49">
        <v>131</v>
      </c>
      <c r="AL56" s="49">
        <v>533</v>
      </c>
      <c r="AM56" s="49">
        <v>26</v>
      </c>
      <c r="AN56" s="49">
        <v>281</v>
      </c>
      <c r="AO56" s="49">
        <v>182</v>
      </c>
      <c r="AP56" s="49">
        <v>139</v>
      </c>
      <c r="AQ56" s="49">
        <v>126</v>
      </c>
      <c r="AR56" s="49">
        <v>102</v>
      </c>
      <c r="AS56" s="49">
        <v>43</v>
      </c>
      <c r="AT56" s="49">
        <v>21</v>
      </c>
      <c r="AU56" s="49">
        <v>194</v>
      </c>
      <c r="AV56" s="49">
        <v>205</v>
      </c>
      <c r="AW56" s="49">
        <v>107</v>
      </c>
      <c r="AX56" s="49">
        <v>155</v>
      </c>
      <c r="AY56" s="49">
        <v>97</v>
      </c>
      <c r="AZ56" s="49">
        <v>9</v>
      </c>
      <c r="BA56" s="49">
        <v>46</v>
      </c>
      <c r="BB56" s="49">
        <v>229</v>
      </c>
      <c r="BC56" s="49">
        <v>116</v>
      </c>
      <c r="BD56" s="49">
        <v>125</v>
      </c>
      <c r="BE56" s="49">
        <v>142</v>
      </c>
      <c r="BF56" s="49">
        <v>113</v>
      </c>
      <c r="BG56" s="49">
        <v>35</v>
      </c>
      <c r="BH56" s="49">
        <v>29</v>
      </c>
      <c r="BI56" s="49">
        <v>243</v>
      </c>
      <c r="BJ56" s="49">
        <v>200</v>
      </c>
      <c r="BK56" s="49">
        <v>117</v>
      </c>
      <c r="BL56" s="49">
        <v>137</v>
      </c>
      <c r="BM56" s="49">
        <v>89</v>
      </c>
      <c r="BN56" s="49">
        <v>4</v>
      </c>
      <c r="BO56" s="49">
        <v>105</v>
      </c>
      <c r="BP56" s="49">
        <v>220</v>
      </c>
      <c r="BQ56" s="49">
        <v>364</v>
      </c>
      <c r="BR56" s="49">
        <v>252</v>
      </c>
      <c r="BS56" s="49">
        <v>115</v>
      </c>
      <c r="BT56" s="49">
        <v>77</v>
      </c>
      <c r="BU56" s="49">
        <v>30</v>
      </c>
      <c r="BV56" s="49">
        <v>46</v>
      </c>
      <c r="BW56" s="49">
        <v>153</v>
      </c>
      <c r="BX56" s="49">
        <v>17</v>
      </c>
      <c r="BY56" s="49">
        <v>285</v>
      </c>
      <c r="BZ56" s="49">
        <v>158</v>
      </c>
      <c r="CA56" s="49">
        <v>106</v>
      </c>
      <c r="CB56" s="49">
        <v>3</v>
      </c>
      <c r="CC56" s="49">
        <v>59</v>
      </c>
      <c r="CD56" s="49">
        <v>186</v>
      </c>
      <c r="CE56" s="49">
        <v>116</v>
      </c>
      <c r="CF56" s="49">
        <v>53</v>
      </c>
      <c r="CG56" s="49">
        <v>125</v>
      </c>
      <c r="CH56" s="49">
        <v>161</v>
      </c>
      <c r="CI56" s="49">
        <v>4</v>
      </c>
      <c r="CJ56" s="49">
        <v>52</v>
      </c>
      <c r="CK56" s="49">
        <v>172</v>
      </c>
      <c r="CL56" s="49">
        <v>137</v>
      </c>
      <c r="CM56" s="49">
        <v>69</v>
      </c>
      <c r="CN56" s="49">
        <v>23</v>
      </c>
      <c r="CO56" s="49">
        <v>9</v>
      </c>
      <c r="CP56" s="49">
        <v>0</v>
      </c>
      <c r="CQ56" s="49">
        <v>3</v>
      </c>
      <c r="CR56" s="49">
        <v>7</v>
      </c>
      <c r="CS56" s="49">
        <v>5</v>
      </c>
      <c r="CT56" s="49">
        <v>4</v>
      </c>
      <c r="CU56" s="49">
        <v>1</v>
      </c>
      <c r="CV56" s="49">
        <v>3</v>
      </c>
      <c r="CW56" s="49">
        <v>0</v>
      </c>
      <c r="CX56" s="49">
        <v>2</v>
      </c>
      <c r="CY56" s="49">
        <v>1</v>
      </c>
      <c r="CZ56" s="49">
        <v>1</v>
      </c>
      <c r="DA56" s="49">
        <v>0</v>
      </c>
    </row>
    <row r="57" spans="1:105" ht="15">
      <c r="A57" s="35" t="s">
        <v>31</v>
      </c>
      <c r="B57" s="18" t="s">
        <v>55</v>
      </c>
      <c r="C57" s="3"/>
      <c r="D57" s="12">
        <v>517.77380952380952</v>
      </c>
      <c r="E57" s="29">
        <v>665.26666666666665</v>
      </c>
      <c r="F57" s="38" t="s">
        <v>92</v>
      </c>
      <c r="G57" s="52">
        <v>60</v>
      </c>
      <c r="H57" s="49">
        <v>344</v>
      </c>
      <c r="I57" s="49">
        <v>514</v>
      </c>
      <c r="J57" s="49">
        <v>129</v>
      </c>
      <c r="K57" s="49">
        <v>89</v>
      </c>
      <c r="L57" s="49">
        <v>138</v>
      </c>
      <c r="M57" s="49">
        <v>394</v>
      </c>
      <c r="N57" s="49">
        <v>2597</v>
      </c>
      <c r="O57" s="49">
        <v>220</v>
      </c>
      <c r="P57" s="49">
        <v>1841</v>
      </c>
      <c r="Q57" s="49">
        <v>120</v>
      </c>
      <c r="R57" s="49">
        <v>88</v>
      </c>
      <c r="S57" s="49">
        <v>114</v>
      </c>
      <c r="T57" s="49">
        <v>454</v>
      </c>
      <c r="U57" s="49">
        <v>281</v>
      </c>
      <c r="V57" s="49">
        <v>197</v>
      </c>
      <c r="W57" s="49">
        <v>361</v>
      </c>
      <c r="X57" s="49">
        <v>140</v>
      </c>
      <c r="Y57" s="49">
        <v>105</v>
      </c>
      <c r="Z57" s="49">
        <v>137</v>
      </c>
      <c r="AA57" s="49">
        <v>306</v>
      </c>
      <c r="AB57" s="49">
        <v>224</v>
      </c>
      <c r="AC57" s="49">
        <v>441</v>
      </c>
      <c r="AD57" s="49">
        <v>500</v>
      </c>
      <c r="AE57" s="49">
        <v>162</v>
      </c>
      <c r="AF57" s="49">
        <v>88</v>
      </c>
      <c r="AG57" s="49">
        <v>128</v>
      </c>
      <c r="AH57" s="49">
        <v>527</v>
      </c>
      <c r="AI57" s="49">
        <v>227</v>
      </c>
      <c r="AJ57" s="49">
        <v>8046</v>
      </c>
      <c r="AK57" s="49">
        <v>327</v>
      </c>
      <c r="AL57" s="49">
        <v>131</v>
      </c>
      <c r="AM57" s="49">
        <v>101</v>
      </c>
      <c r="AN57" s="49">
        <v>102</v>
      </c>
      <c r="AO57" s="49">
        <v>269</v>
      </c>
      <c r="AP57" s="49">
        <v>169</v>
      </c>
      <c r="AQ57" s="49">
        <v>127</v>
      </c>
      <c r="AR57" s="49">
        <v>564</v>
      </c>
      <c r="AS57" s="49">
        <v>121</v>
      </c>
      <c r="AT57" s="49">
        <v>96</v>
      </c>
      <c r="AU57" s="49">
        <v>134</v>
      </c>
      <c r="AV57" s="49">
        <v>225</v>
      </c>
      <c r="AW57" s="49">
        <v>385</v>
      </c>
      <c r="AX57" s="49">
        <v>257</v>
      </c>
      <c r="AY57" s="49">
        <v>356</v>
      </c>
      <c r="AZ57" s="49">
        <v>110</v>
      </c>
      <c r="BA57" s="49">
        <v>49</v>
      </c>
      <c r="BB57" s="49">
        <v>101</v>
      </c>
      <c r="BC57" s="49">
        <v>352</v>
      </c>
      <c r="BD57" s="49">
        <v>200</v>
      </c>
      <c r="BE57" s="49">
        <v>222</v>
      </c>
      <c r="BF57" s="49">
        <v>646</v>
      </c>
      <c r="BG57" s="49">
        <v>122</v>
      </c>
      <c r="BH57" s="49">
        <v>91</v>
      </c>
      <c r="BI57" s="49">
        <v>133</v>
      </c>
      <c r="BJ57" s="49">
        <v>5337</v>
      </c>
      <c r="BK57" s="49">
        <v>1280</v>
      </c>
      <c r="BL57" s="49">
        <v>325</v>
      </c>
      <c r="BM57" s="49">
        <v>7729</v>
      </c>
      <c r="BN57" s="49">
        <v>103</v>
      </c>
      <c r="BO57" s="49">
        <v>84</v>
      </c>
      <c r="BP57" s="49">
        <v>2</v>
      </c>
      <c r="BQ57" s="49">
        <v>431</v>
      </c>
      <c r="BR57" s="49">
        <v>155</v>
      </c>
      <c r="BS57" s="49">
        <v>164</v>
      </c>
      <c r="BT57" s="49">
        <v>196</v>
      </c>
      <c r="BU57" s="49">
        <v>110</v>
      </c>
      <c r="BV57" s="49">
        <v>67</v>
      </c>
      <c r="BW57" s="49">
        <v>235</v>
      </c>
      <c r="BX57" s="49">
        <v>188</v>
      </c>
      <c r="BY57" s="49">
        <v>171</v>
      </c>
      <c r="BZ57" s="49">
        <v>151</v>
      </c>
      <c r="CA57" s="49">
        <v>196</v>
      </c>
      <c r="CB57" s="49">
        <v>129</v>
      </c>
      <c r="CC57" s="49">
        <v>87</v>
      </c>
      <c r="CD57" s="49">
        <v>130</v>
      </c>
      <c r="CE57" s="49">
        <v>415</v>
      </c>
      <c r="CF57" s="49">
        <v>176</v>
      </c>
      <c r="CG57" s="49">
        <v>495</v>
      </c>
      <c r="CH57" s="49">
        <v>197</v>
      </c>
      <c r="CI57" s="49">
        <v>111</v>
      </c>
      <c r="CJ57" s="49">
        <v>80</v>
      </c>
      <c r="CK57" s="49">
        <v>123</v>
      </c>
      <c r="CL57" s="49">
        <v>264</v>
      </c>
      <c r="CM57" s="49">
        <v>206</v>
      </c>
      <c r="CN57" s="49">
        <v>4035</v>
      </c>
      <c r="CO57" s="49">
        <v>4466</v>
      </c>
      <c r="CP57" s="49">
        <v>105</v>
      </c>
      <c r="CQ57" s="49">
        <v>58</v>
      </c>
      <c r="CR57" s="49">
        <v>113</v>
      </c>
      <c r="CS57" s="49">
        <v>184</v>
      </c>
      <c r="CT57" s="49">
        <v>124</v>
      </c>
      <c r="CU57" s="49">
        <v>132</v>
      </c>
      <c r="CV57" s="49">
        <v>186</v>
      </c>
      <c r="CW57" s="49">
        <v>76</v>
      </c>
      <c r="CX57" s="49">
        <v>36</v>
      </c>
      <c r="CY57" s="49">
        <v>68</v>
      </c>
      <c r="CZ57" s="49">
        <v>190</v>
      </c>
      <c r="DA57" s="49">
        <v>0</v>
      </c>
    </row>
    <row r="58" spans="1:105" ht="15">
      <c r="B58" s="18" t="s">
        <v>3</v>
      </c>
      <c r="C58" s="3"/>
      <c r="D58" s="12">
        <v>650.59523809523807</v>
      </c>
      <c r="E58" s="29">
        <v>673.8</v>
      </c>
      <c r="F58" s="38" t="s">
        <v>67</v>
      </c>
      <c r="G58" s="43">
        <v>64</v>
      </c>
      <c r="H58" s="44">
        <v>572</v>
      </c>
      <c r="I58" s="44">
        <v>641</v>
      </c>
      <c r="J58" s="44">
        <v>183</v>
      </c>
      <c r="K58" s="44">
        <v>154</v>
      </c>
      <c r="L58" s="44">
        <v>405</v>
      </c>
      <c r="M58" s="44">
        <v>648</v>
      </c>
      <c r="N58" s="44">
        <v>2812</v>
      </c>
      <c r="O58" s="44">
        <v>379</v>
      </c>
      <c r="P58" s="44">
        <v>1978</v>
      </c>
      <c r="Q58" s="44">
        <v>139</v>
      </c>
      <c r="R58" s="44">
        <v>194</v>
      </c>
      <c r="S58" s="44">
        <v>379</v>
      </c>
      <c r="T58" s="44">
        <v>554</v>
      </c>
      <c r="U58" s="44">
        <v>407</v>
      </c>
      <c r="V58" s="44">
        <v>382</v>
      </c>
      <c r="W58" s="44">
        <v>510</v>
      </c>
      <c r="X58" s="44">
        <v>167</v>
      </c>
      <c r="Y58" s="44">
        <v>141</v>
      </c>
      <c r="Z58" s="44">
        <v>440</v>
      </c>
      <c r="AA58" s="44">
        <v>482</v>
      </c>
      <c r="AB58" s="44">
        <v>395</v>
      </c>
      <c r="AC58" s="44">
        <v>568</v>
      </c>
      <c r="AD58" s="44">
        <v>597</v>
      </c>
      <c r="AE58" s="44">
        <v>167</v>
      </c>
      <c r="AF58" s="44">
        <v>116</v>
      </c>
      <c r="AG58" s="44">
        <v>254</v>
      </c>
      <c r="AH58" s="44">
        <v>774</v>
      </c>
      <c r="AI58" s="44">
        <v>442</v>
      </c>
      <c r="AJ58" s="44">
        <v>8213</v>
      </c>
      <c r="AK58" s="44">
        <v>458</v>
      </c>
      <c r="AL58" s="44">
        <v>664</v>
      </c>
      <c r="AM58" s="44">
        <v>127</v>
      </c>
      <c r="AN58" s="44">
        <v>383</v>
      </c>
      <c r="AO58" s="44">
        <v>451</v>
      </c>
      <c r="AP58" s="44">
        <v>308</v>
      </c>
      <c r="AQ58" s="44">
        <v>253</v>
      </c>
      <c r="AR58" s="44">
        <v>666</v>
      </c>
      <c r="AS58" s="44">
        <v>164</v>
      </c>
      <c r="AT58" s="44">
        <v>117</v>
      </c>
      <c r="AU58" s="44">
        <v>328</v>
      </c>
      <c r="AV58" s="44">
        <v>430</v>
      </c>
      <c r="AW58" s="44">
        <v>492</v>
      </c>
      <c r="AX58" s="44">
        <v>412</v>
      </c>
      <c r="AY58" s="44">
        <v>453</v>
      </c>
      <c r="AZ58" s="44">
        <v>119</v>
      </c>
      <c r="BA58" s="44">
        <v>95</v>
      </c>
      <c r="BB58" s="44">
        <v>330</v>
      </c>
      <c r="BC58" s="44">
        <v>468</v>
      </c>
      <c r="BD58" s="44">
        <v>325</v>
      </c>
      <c r="BE58" s="44">
        <v>364</v>
      </c>
      <c r="BF58" s="44">
        <v>759</v>
      </c>
      <c r="BG58" s="44">
        <v>157</v>
      </c>
      <c r="BH58" s="44">
        <v>120</v>
      </c>
      <c r="BI58" s="44">
        <v>376</v>
      </c>
      <c r="BJ58" s="44">
        <v>5537</v>
      </c>
      <c r="BK58" s="44">
        <v>1397</v>
      </c>
      <c r="BL58" s="44">
        <v>462</v>
      </c>
      <c r="BM58" s="44">
        <v>7818</v>
      </c>
      <c r="BN58" s="44">
        <v>107</v>
      </c>
      <c r="BO58" s="44">
        <v>189</v>
      </c>
      <c r="BP58" s="44">
        <v>222</v>
      </c>
      <c r="BQ58" s="44">
        <v>795</v>
      </c>
      <c r="BR58" s="44">
        <v>407</v>
      </c>
      <c r="BS58" s="44">
        <v>279</v>
      </c>
      <c r="BT58" s="44">
        <v>273</v>
      </c>
      <c r="BU58" s="44">
        <v>140</v>
      </c>
      <c r="BV58" s="44">
        <v>113</v>
      </c>
      <c r="BW58" s="44">
        <v>388</v>
      </c>
      <c r="BX58" s="44">
        <v>205</v>
      </c>
      <c r="BY58" s="44">
        <v>456</v>
      </c>
      <c r="BZ58" s="44">
        <v>309</v>
      </c>
      <c r="CA58" s="44">
        <v>302</v>
      </c>
      <c r="CB58" s="44">
        <v>132</v>
      </c>
      <c r="CC58" s="44">
        <v>146</v>
      </c>
      <c r="CD58" s="44">
        <v>316</v>
      </c>
      <c r="CE58" s="44">
        <v>531</v>
      </c>
      <c r="CF58" s="44">
        <v>229</v>
      </c>
      <c r="CG58" s="44">
        <v>620</v>
      </c>
      <c r="CH58" s="44">
        <v>358</v>
      </c>
      <c r="CI58" s="44">
        <v>115</v>
      </c>
      <c r="CJ58" s="44">
        <v>132</v>
      </c>
      <c r="CK58" s="44">
        <v>295</v>
      </c>
      <c r="CL58" s="44">
        <v>401</v>
      </c>
      <c r="CM58" s="44">
        <v>275</v>
      </c>
      <c r="CN58" s="44">
        <v>4058</v>
      </c>
      <c r="CO58" s="44">
        <v>4475</v>
      </c>
      <c r="CP58" s="44">
        <v>105</v>
      </c>
      <c r="CQ58" s="44">
        <v>61</v>
      </c>
      <c r="CR58" s="44">
        <v>120</v>
      </c>
      <c r="CS58" s="44">
        <v>189</v>
      </c>
      <c r="CT58" s="44">
        <v>128</v>
      </c>
      <c r="CU58" s="44">
        <v>133</v>
      </c>
      <c r="CV58" s="44">
        <v>189</v>
      </c>
      <c r="CW58" s="44">
        <v>76</v>
      </c>
      <c r="CX58" s="44">
        <v>38</v>
      </c>
      <c r="CY58" s="44">
        <v>69</v>
      </c>
      <c r="CZ58" s="44">
        <v>191</v>
      </c>
      <c r="DA58" s="44">
        <v>0</v>
      </c>
    </row>
    <row r="59" spans="1:105">
      <c r="B59" s="18"/>
      <c r="C59" s="3"/>
      <c r="D59" s="8"/>
      <c r="E59" s="3"/>
      <c r="F59" s="39"/>
      <c r="G59" s="45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</row>
    <row r="60" spans="1:105" ht="15">
      <c r="B60" s="18" t="s">
        <v>53</v>
      </c>
      <c r="C60" s="3"/>
      <c r="D60" s="13">
        <v>0.3687491718609322</v>
      </c>
      <c r="E60" s="30">
        <v>0</v>
      </c>
      <c r="F60" s="38" t="s">
        <v>78</v>
      </c>
      <c r="G60" s="47">
        <v>1.556420233463035E-2</v>
      </c>
      <c r="H60" s="48">
        <v>0.78620689655172415</v>
      </c>
      <c r="I60" s="48">
        <v>0.34794520547945207</v>
      </c>
      <c r="J60" s="48">
        <v>0.16314199395770393</v>
      </c>
      <c r="K60" s="48">
        <v>0.19756838905775076</v>
      </c>
      <c r="L60" s="48">
        <v>0.62676056338028174</v>
      </c>
      <c r="M60" s="48">
        <v>0.54389721627408993</v>
      </c>
      <c r="N60" s="48">
        <v>0.44605809128630708</v>
      </c>
      <c r="O60" s="48">
        <v>0.36301369863013699</v>
      </c>
      <c r="P60" s="48">
        <v>0.35677083333333331</v>
      </c>
      <c r="Q60" s="48">
        <v>5.5072463768115941E-2</v>
      </c>
      <c r="R60" s="48">
        <v>0.19237749546279492</v>
      </c>
      <c r="S60" s="48">
        <v>0.55789473684210522</v>
      </c>
      <c r="T60" s="48">
        <v>0.23310023310023309</v>
      </c>
      <c r="U60" s="48">
        <v>0.31265508684863524</v>
      </c>
      <c r="V60" s="48">
        <v>0.40305010893246185</v>
      </c>
      <c r="W60" s="48">
        <v>0.33483146067415731</v>
      </c>
      <c r="X60" s="48">
        <v>7.9646017699115043E-2</v>
      </c>
      <c r="Y60" s="48">
        <v>0.12121212121212122</v>
      </c>
      <c r="Z60" s="48">
        <v>0.83013698630136989</v>
      </c>
      <c r="AA60" s="48">
        <v>0.44110275689223055</v>
      </c>
      <c r="AB60" s="48">
        <v>0.39400921658986177</v>
      </c>
      <c r="AC60" s="48">
        <v>0.34048257372654156</v>
      </c>
      <c r="AD60" s="48">
        <v>0.26358695652173914</v>
      </c>
      <c r="AE60" s="48">
        <v>1.6778523489932886E-2</v>
      </c>
      <c r="AF60" s="48">
        <v>8.8328075709779186E-2</v>
      </c>
      <c r="AG60" s="48">
        <v>0.30071599045346065</v>
      </c>
      <c r="AH60" s="48">
        <v>0.57981220657276999</v>
      </c>
      <c r="AI60" s="48">
        <v>0.58423913043478259</v>
      </c>
      <c r="AJ60" s="48">
        <v>0.4477211796246649</v>
      </c>
      <c r="AK60" s="48">
        <v>0.37321937321937321</v>
      </c>
      <c r="AL60" s="48">
        <v>1.65527950310559</v>
      </c>
      <c r="AM60" s="48">
        <v>8.4967320261437912E-2</v>
      </c>
      <c r="AN60" s="48">
        <v>0.66745843230403801</v>
      </c>
      <c r="AO60" s="48">
        <v>0.42823529411764705</v>
      </c>
      <c r="AP60" s="48">
        <v>0.36010362694300518</v>
      </c>
      <c r="AQ60" s="48">
        <v>0.40776699029126212</v>
      </c>
      <c r="AR60" s="48">
        <v>0.34812286689419797</v>
      </c>
      <c r="AS60" s="48">
        <v>0.14429530201342283</v>
      </c>
      <c r="AT60" s="48">
        <v>6.8852459016393447E-2</v>
      </c>
      <c r="AU60" s="48">
        <v>0.5449438202247191</v>
      </c>
      <c r="AV60" s="48">
        <v>0.56318681318681318</v>
      </c>
      <c r="AW60" s="48">
        <v>0.2884097035040431</v>
      </c>
      <c r="AX60" s="48">
        <v>0.44034090909090912</v>
      </c>
      <c r="AY60" s="48">
        <v>0.31803278688524589</v>
      </c>
      <c r="AZ60" s="48">
        <v>3.4351145038167941E-2</v>
      </c>
      <c r="BA60" s="48">
        <v>0.1940928270042194</v>
      </c>
      <c r="BB60" s="48">
        <v>0.62397820163487738</v>
      </c>
      <c r="BC60" s="48">
        <v>0.32768361581920902</v>
      </c>
      <c r="BD60" s="48">
        <v>0.390625</v>
      </c>
      <c r="BE60" s="48">
        <v>0.41520467836257308</v>
      </c>
      <c r="BF60" s="48">
        <v>0.33040935672514621</v>
      </c>
      <c r="BG60" s="48">
        <v>0.13833992094861661</v>
      </c>
      <c r="BH60" s="48">
        <v>9.7972972972972971E-2</v>
      </c>
      <c r="BI60" s="48">
        <v>0.66758241758241754</v>
      </c>
      <c r="BJ60" s="48">
        <v>0.51813471502590669</v>
      </c>
      <c r="BK60" s="48">
        <v>0.34011627906976744</v>
      </c>
      <c r="BL60" s="48">
        <v>0.4228395061728395</v>
      </c>
      <c r="BM60" s="48">
        <v>0.2236180904522613</v>
      </c>
      <c r="BN60" s="48">
        <v>1.2461059190031152E-2</v>
      </c>
      <c r="BO60" s="48">
        <v>0.30346820809248554</v>
      </c>
      <c r="BP60" s="48">
        <v>0.52380952380952384</v>
      </c>
      <c r="BQ60" s="48">
        <v>0.84259259259259256</v>
      </c>
      <c r="BR60" s="48">
        <v>0.64450127877237851</v>
      </c>
      <c r="BS60" s="48">
        <v>0.29870129870129869</v>
      </c>
      <c r="BT60" s="48">
        <v>0.26460481099656358</v>
      </c>
      <c r="BU60" s="48">
        <v>0.1214574898785425</v>
      </c>
      <c r="BV60" s="48">
        <v>0.18852459016393441</v>
      </c>
      <c r="BW60" s="48">
        <v>0.5331010452961672</v>
      </c>
      <c r="BX60" s="48">
        <v>5.3797468354430382E-2</v>
      </c>
      <c r="BY60" s="48">
        <v>0.83577712609970678</v>
      </c>
      <c r="BZ60" s="48">
        <v>0.44011142061281339</v>
      </c>
      <c r="CA60" s="48">
        <v>0.36177474402730375</v>
      </c>
      <c r="CB60" s="48">
        <v>1.0344827586206896E-2</v>
      </c>
      <c r="CC60" s="48">
        <v>0.22264150943396227</v>
      </c>
      <c r="CD60" s="48">
        <v>0.52542372881355937</v>
      </c>
      <c r="CE60" s="48" t="s">
        <v>73</v>
      </c>
      <c r="CF60" s="48" t="s">
        <v>73</v>
      </c>
      <c r="CG60" s="48" t="s">
        <v>73</v>
      </c>
      <c r="CH60" s="48" t="s">
        <v>73</v>
      </c>
      <c r="CI60" s="48" t="s">
        <v>73</v>
      </c>
      <c r="CJ60" s="48" t="s">
        <v>73</v>
      </c>
      <c r="CK60" s="48" t="s">
        <v>73</v>
      </c>
      <c r="CL60" s="48" t="s">
        <v>73</v>
      </c>
      <c r="CM60" s="48" t="s">
        <v>73</v>
      </c>
      <c r="CN60" s="48" t="s">
        <v>73</v>
      </c>
      <c r="CO60" s="48" t="s">
        <v>73</v>
      </c>
      <c r="CP60" s="48" t="s">
        <v>73</v>
      </c>
      <c r="CQ60" s="48" t="s">
        <v>73</v>
      </c>
      <c r="CR60" s="48" t="s">
        <v>73</v>
      </c>
      <c r="CS60" s="48" t="s">
        <v>73</v>
      </c>
      <c r="CT60" s="48" t="s">
        <v>73</v>
      </c>
      <c r="CU60" s="48" t="s">
        <v>73</v>
      </c>
      <c r="CV60" s="48" t="s">
        <v>73</v>
      </c>
      <c r="CW60" s="48" t="s">
        <v>73</v>
      </c>
      <c r="CX60" s="48" t="s">
        <v>73</v>
      </c>
      <c r="CY60" s="48" t="s">
        <v>73</v>
      </c>
      <c r="CZ60" s="48" t="s">
        <v>73</v>
      </c>
      <c r="DA60" s="48" t="s">
        <v>73</v>
      </c>
    </row>
    <row r="61" spans="1:105" ht="15">
      <c r="B61" s="18" t="s">
        <v>56</v>
      </c>
      <c r="C61" s="3"/>
      <c r="D61" s="13">
        <v>2.5869057245314044</v>
      </c>
      <c r="E61" s="30">
        <v>14.064003807143434</v>
      </c>
      <c r="F61" s="38" t="s">
        <v>93</v>
      </c>
      <c r="G61" s="47">
        <v>7.5566750629722929E-2</v>
      </c>
      <c r="H61" s="48">
        <v>0.75109170305676853</v>
      </c>
      <c r="I61" s="48">
        <v>6.7631578947368425</v>
      </c>
      <c r="J61" s="48">
        <v>3.0714285714285716</v>
      </c>
      <c r="K61" s="48">
        <v>2.5428571428571427</v>
      </c>
      <c r="L61" s="48">
        <v>9.368635437881874E-2</v>
      </c>
      <c r="M61" s="48">
        <v>0.90993071593533492</v>
      </c>
      <c r="N61" s="48">
        <v>5.4558823529411766</v>
      </c>
      <c r="O61" s="48">
        <v>0.55000000000000004</v>
      </c>
      <c r="P61" s="48">
        <v>4.4254807692307692</v>
      </c>
      <c r="Q61" s="48">
        <v>3.2432432432432434</v>
      </c>
      <c r="R61" s="48">
        <v>2.2564102564102564</v>
      </c>
      <c r="S61" s="48">
        <v>8.8578088578088576E-2</v>
      </c>
      <c r="T61" s="48">
        <v>0.91717171717171719</v>
      </c>
      <c r="U61" s="48">
        <v>0.54352030947775631</v>
      </c>
      <c r="V61" s="48">
        <v>0.4173728813559322</v>
      </c>
      <c r="W61" s="48">
        <v>0.7813852813852814</v>
      </c>
      <c r="X61" s="48">
        <v>2.9166666666666665</v>
      </c>
      <c r="Y61" s="48">
        <v>2.0192307692307692</v>
      </c>
      <c r="Z61" s="48">
        <v>8.4672435105067986E-2</v>
      </c>
      <c r="AA61" s="48">
        <v>0.51342281879194629</v>
      </c>
      <c r="AB61" s="48">
        <v>0.47357293868921774</v>
      </c>
      <c r="AC61" s="48">
        <v>1.0161290322580645</v>
      </c>
      <c r="AD61" s="48">
        <v>1.1337868480725624</v>
      </c>
      <c r="AE61" s="48">
        <v>3.5217391304347827</v>
      </c>
      <c r="AF61" s="48">
        <v>2.6666666666666665</v>
      </c>
      <c r="AG61" s="48">
        <v>0.10987124463519313</v>
      </c>
      <c r="AH61" s="48">
        <v>1.0435643564356436</v>
      </c>
      <c r="AI61" s="48">
        <v>0.46707818930041151</v>
      </c>
      <c r="AJ61" s="48">
        <v>18.581986143187066</v>
      </c>
      <c r="AK61" s="48">
        <v>0.75870069605568446</v>
      </c>
      <c r="AL61" s="48">
        <v>4.225806451612903</v>
      </c>
      <c r="AM61" s="48">
        <v>1.6557377049180328</v>
      </c>
      <c r="AN61" s="48">
        <v>1.9245283018867925</v>
      </c>
      <c r="AO61" s="48">
        <v>4.203125</v>
      </c>
      <c r="AP61" s="48">
        <v>2.4492753623188408</v>
      </c>
      <c r="AQ61" s="48">
        <v>5.0517104216388227E-2</v>
      </c>
      <c r="AR61" s="48">
        <v>1.4803149606299213</v>
      </c>
      <c r="AS61" s="48">
        <v>2.1228070175438596</v>
      </c>
      <c r="AT61" s="48">
        <v>2.6666666666666665</v>
      </c>
      <c r="AU61" s="48">
        <v>0.10728582866293035</v>
      </c>
      <c r="AV61" s="48">
        <v>0.46583850931677018</v>
      </c>
      <c r="AW61" s="48">
        <v>0.71694599627560518</v>
      </c>
      <c r="AX61" s="48">
        <v>0.56858407079646023</v>
      </c>
      <c r="AY61" s="48">
        <v>0.84560570071258911</v>
      </c>
      <c r="AZ61" s="48">
        <v>4.4000000000000004</v>
      </c>
      <c r="BA61" s="48">
        <v>1.8148148148148149</v>
      </c>
      <c r="BB61" s="48">
        <v>9.5103578154425605E-2</v>
      </c>
      <c r="BC61" s="48">
        <v>0.67047619047619045</v>
      </c>
      <c r="BD61" s="48">
        <v>0.39920159680638723</v>
      </c>
      <c r="BE61" s="48">
        <v>0.38541666666666669</v>
      </c>
      <c r="BF61" s="48">
        <v>38</v>
      </c>
      <c r="BG61" s="48">
        <v>5.3043478260869561</v>
      </c>
      <c r="BH61" s="48">
        <v>5.6875</v>
      </c>
      <c r="BI61" s="48">
        <v>0.11801242236024845</v>
      </c>
      <c r="BJ61" s="48">
        <v>10.165714285714285</v>
      </c>
      <c r="BK61" s="48">
        <v>2.6391752577319587</v>
      </c>
      <c r="BL61" s="48">
        <v>0.6335282651072125</v>
      </c>
      <c r="BM61" s="48">
        <v>17.368539325842697</v>
      </c>
      <c r="BN61" s="48">
        <v>2.5121951219512195</v>
      </c>
      <c r="BO61" s="48">
        <v>4.4210526315789478</v>
      </c>
      <c r="BP61" s="48">
        <v>1.639344262295082E-3</v>
      </c>
      <c r="BQ61" s="48">
        <v>0.78937728937728935</v>
      </c>
      <c r="BR61" s="48">
        <v>0.30214424951267055</v>
      </c>
      <c r="BS61" s="48">
        <v>0.25230769230769229</v>
      </c>
      <c r="BT61" s="48">
        <v>0.45475638051044082</v>
      </c>
      <c r="BU61" s="48">
        <v>5.5</v>
      </c>
      <c r="BV61" s="48">
        <v>2.2333333333333334</v>
      </c>
      <c r="BW61" s="48">
        <v>0.19648829431438128</v>
      </c>
      <c r="BX61" s="48">
        <v>0.47236180904522612</v>
      </c>
      <c r="BY61" s="48">
        <v>0.35477178423236516</v>
      </c>
      <c r="BZ61" s="48">
        <v>0.31991525423728812</v>
      </c>
      <c r="CA61" s="48">
        <v>0.4962025316455696</v>
      </c>
      <c r="CB61" s="48">
        <v>6.7894736842105265</v>
      </c>
      <c r="CC61" s="48">
        <v>3.2222222222222223</v>
      </c>
      <c r="CD61" s="48">
        <v>0.12093023255813953</v>
      </c>
      <c r="CE61" s="48">
        <v>1.217008797653959</v>
      </c>
      <c r="CF61" s="48">
        <v>0.42004773269689738</v>
      </c>
      <c r="CG61" s="48">
        <v>1.3487738419618529</v>
      </c>
      <c r="CH61" s="48">
        <v>0.57267441860465118</v>
      </c>
      <c r="CI61" s="48" t="s">
        <v>73</v>
      </c>
      <c r="CJ61" s="48" t="s">
        <v>73</v>
      </c>
      <c r="CK61" s="48">
        <v>0.11315547378104876</v>
      </c>
      <c r="CL61" s="48">
        <v>0.65671641791044777</v>
      </c>
      <c r="CM61" s="48">
        <v>0.60588235294117643</v>
      </c>
      <c r="CN61" s="48">
        <v>103.46153846153847</v>
      </c>
      <c r="CO61" s="48">
        <v>38.5</v>
      </c>
      <c r="CP61" s="48" t="s">
        <v>73</v>
      </c>
      <c r="CQ61" s="48" t="s">
        <v>73</v>
      </c>
      <c r="CR61" s="48">
        <v>5.9473684210526319</v>
      </c>
      <c r="CS61" s="48">
        <v>3.7551020408163267</v>
      </c>
      <c r="CT61" s="48">
        <v>0.41333333333333333</v>
      </c>
      <c r="CU61" s="48">
        <v>0.37183098591549296</v>
      </c>
      <c r="CV61" s="48">
        <v>0.63265306122448983</v>
      </c>
      <c r="CW61" s="48" t="s">
        <v>73</v>
      </c>
      <c r="CX61" s="48" t="s">
        <v>73</v>
      </c>
      <c r="CY61" s="48">
        <v>0.12431444241316271</v>
      </c>
      <c r="CZ61" s="48">
        <v>0.892018779342723</v>
      </c>
      <c r="DA61" s="48">
        <v>0</v>
      </c>
    </row>
    <row r="62" spans="1:105" ht="15">
      <c r="B62" s="19" t="s">
        <v>5</v>
      </c>
      <c r="C62" s="17"/>
      <c r="D62" s="14">
        <v>0.90898506736774809</v>
      </c>
      <c r="E62" s="58">
        <v>14.188877456933341</v>
      </c>
      <c r="F62" s="55" t="s">
        <v>94</v>
      </c>
      <c r="G62" s="50">
        <v>6.0894386298763085E-2</v>
      </c>
      <c r="H62" s="51">
        <v>0.76470588235294112</v>
      </c>
      <c r="I62" s="51">
        <v>1.4535147392290249</v>
      </c>
      <c r="J62" s="51">
        <v>0.4906166219839142</v>
      </c>
      <c r="K62" s="51">
        <v>0.42307692307692307</v>
      </c>
      <c r="L62" s="51">
        <v>0.2132701421800948</v>
      </c>
      <c r="M62" s="51">
        <v>0.72</v>
      </c>
      <c r="N62" s="51">
        <v>2.9352818371607516</v>
      </c>
      <c r="O62" s="51">
        <v>0.45226730310262531</v>
      </c>
      <c r="P62" s="51">
        <v>2.4725000000000001</v>
      </c>
      <c r="Q62" s="51">
        <v>0.36387434554973824</v>
      </c>
      <c r="R62" s="51">
        <v>0.32881355932203388</v>
      </c>
      <c r="S62" s="51">
        <v>0.21509648127128264</v>
      </c>
      <c r="T62" s="51">
        <v>0.59956709956709953</v>
      </c>
      <c r="U62" s="51">
        <v>0.44239130434782609</v>
      </c>
      <c r="V62" s="51">
        <v>0.41031149301825992</v>
      </c>
      <c r="W62" s="51">
        <v>0.5622932745314223</v>
      </c>
      <c r="X62" s="51">
        <v>0.4315245478036176</v>
      </c>
      <c r="Y62" s="51">
        <v>0.4040114613180516</v>
      </c>
      <c r="Z62" s="51">
        <v>0.22188603126575895</v>
      </c>
      <c r="AA62" s="51">
        <v>0.4844221105527638</v>
      </c>
      <c r="AB62" s="51">
        <v>0.43550165380374861</v>
      </c>
      <c r="AC62" s="51">
        <v>0.70384138785625772</v>
      </c>
      <c r="AD62" s="51">
        <v>0.73794808405438816</v>
      </c>
      <c r="AE62" s="51">
        <v>0.48546511627906974</v>
      </c>
      <c r="AF62" s="51">
        <v>0.33142857142857141</v>
      </c>
      <c r="AG62" s="51">
        <v>0.16035353535353536</v>
      </c>
      <c r="AH62" s="51">
        <v>0.83136412459720732</v>
      </c>
      <c r="AI62" s="51">
        <v>0.51756440281030447</v>
      </c>
      <c r="AJ62" s="51">
        <v>10.189826302729529</v>
      </c>
      <c r="AK62" s="51">
        <v>0.58567774936061379</v>
      </c>
      <c r="AL62" s="51">
        <v>1.8810198300283285</v>
      </c>
      <c r="AM62" s="51">
        <v>0.34604904632152589</v>
      </c>
      <c r="AN62" s="51">
        <v>0.80801687763713081</v>
      </c>
      <c r="AO62" s="51">
        <v>0.92229038854805723</v>
      </c>
      <c r="AP62" s="51">
        <v>0.67692307692307696</v>
      </c>
      <c r="AQ62" s="51">
        <v>8.9620970598653912E-2</v>
      </c>
      <c r="AR62" s="51">
        <v>0.98813056379821962</v>
      </c>
      <c r="AS62" s="51">
        <v>0.46197183098591549</v>
      </c>
      <c r="AT62" s="51">
        <v>0.34310850439882695</v>
      </c>
      <c r="AU62" s="51">
        <v>0.20436137071651089</v>
      </c>
      <c r="AV62" s="51">
        <v>0.50767414403778044</v>
      </c>
      <c r="AW62" s="51">
        <v>0.54185022026431717</v>
      </c>
      <c r="AX62" s="51">
        <v>0.51243781094527363</v>
      </c>
      <c r="AY62" s="51">
        <v>0.62396694214876036</v>
      </c>
      <c r="AZ62" s="51">
        <v>0.41463414634146339</v>
      </c>
      <c r="BA62" s="51">
        <v>0.35984848484848486</v>
      </c>
      <c r="BB62" s="51">
        <v>0.23093072078376486</v>
      </c>
      <c r="BC62" s="51">
        <v>0.53242320819112632</v>
      </c>
      <c r="BD62" s="51">
        <v>0.39585870889159563</v>
      </c>
      <c r="BE62" s="51">
        <v>0.39651416122004357</v>
      </c>
      <c r="BF62" s="51">
        <v>2.1142061281337048</v>
      </c>
      <c r="BG62" s="51">
        <v>0.5688405797101449</v>
      </c>
      <c r="BH62" s="51">
        <v>0.38461538461538464</v>
      </c>
      <c r="BI62" s="51">
        <v>0.25217974513749164</v>
      </c>
      <c r="BJ62" s="51">
        <v>6.077936333699232</v>
      </c>
      <c r="BK62" s="51">
        <v>1.6851628468033775</v>
      </c>
      <c r="BL62" s="51">
        <v>0.55197132616487454</v>
      </c>
      <c r="BM62" s="51">
        <v>9.2740213523131665</v>
      </c>
      <c r="BN62" s="51">
        <v>0.29558011049723759</v>
      </c>
      <c r="BO62" s="51">
        <v>0.51780821917808217</v>
      </c>
      <c r="BP62" s="51">
        <v>0.13536585365853659</v>
      </c>
      <c r="BQ62" s="51">
        <v>0.81288343558282206</v>
      </c>
      <c r="BR62" s="51">
        <v>0.4502212389380531</v>
      </c>
      <c r="BS62" s="51">
        <v>0.26956521739130435</v>
      </c>
      <c r="BT62" s="51">
        <v>0.37811634349030471</v>
      </c>
      <c r="BU62" s="51">
        <v>0.52434456928838946</v>
      </c>
      <c r="BV62" s="51">
        <v>0.41240875912408759</v>
      </c>
      <c r="BW62" s="51">
        <v>0.26163182737693863</v>
      </c>
      <c r="BX62" s="51">
        <v>0.28711484593837533</v>
      </c>
      <c r="BY62" s="51">
        <v>0.55407047387606323</v>
      </c>
      <c r="BZ62" s="51">
        <v>0.37184115523465705</v>
      </c>
      <c r="CA62" s="51">
        <v>0.43895348837209303</v>
      </c>
      <c r="CB62" s="51">
        <v>0.42718446601941745</v>
      </c>
      <c r="CC62" s="51">
        <v>0.5</v>
      </c>
      <c r="CD62" s="51">
        <v>0.22113365990202938</v>
      </c>
      <c r="CE62" s="51">
        <v>1.5571847507331378</v>
      </c>
      <c r="CF62" s="51">
        <v>0.54653937947494036</v>
      </c>
      <c r="CG62" s="51">
        <v>1.6893732970027249</v>
      </c>
      <c r="CH62" s="51">
        <v>1.0406976744186047</v>
      </c>
      <c r="CI62" s="51" t="s">
        <v>73</v>
      </c>
      <c r="CJ62" s="51" t="s">
        <v>73</v>
      </c>
      <c r="CK62" s="51">
        <v>0.27138914443422263</v>
      </c>
      <c r="CL62" s="51">
        <v>0.99751243781094523</v>
      </c>
      <c r="CM62" s="51">
        <v>0.80882352941176472</v>
      </c>
      <c r="CN62" s="51">
        <v>104.05128205128206</v>
      </c>
      <c r="CO62" s="51">
        <v>38.577586206896555</v>
      </c>
      <c r="CP62" s="51" t="s">
        <v>73</v>
      </c>
      <c r="CQ62" s="51" t="s">
        <v>73</v>
      </c>
      <c r="CR62" s="51">
        <v>6.3157894736842106</v>
      </c>
      <c r="CS62" s="51">
        <v>3.8571428571428572</v>
      </c>
      <c r="CT62" s="51">
        <v>0.42666666666666669</v>
      </c>
      <c r="CU62" s="51">
        <v>0.37464788732394366</v>
      </c>
      <c r="CV62" s="51">
        <v>0.6428571428571429</v>
      </c>
      <c r="CW62" s="51" t="s">
        <v>73</v>
      </c>
      <c r="CX62" s="51" t="s">
        <v>73</v>
      </c>
      <c r="CY62" s="51">
        <v>0.12614259597806216</v>
      </c>
      <c r="CZ62" s="51">
        <v>0.89671361502347413</v>
      </c>
      <c r="DA62" s="51">
        <v>0</v>
      </c>
    </row>
    <row r="66" spans="2:105" ht="18">
      <c r="B66" s="15" t="s">
        <v>6</v>
      </c>
      <c r="C66" s="5" t="s">
        <v>0</v>
      </c>
      <c r="D66" s="11" t="s">
        <v>43</v>
      </c>
      <c r="E66" s="5" t="s">
        <v>44</v>
      </c>
      <c r="F66" s="40" t="s">
        <v>1</v>
      </c>
      <c r="G66" s="41">
        <v>41640</v>
      </c>
      <c r="H66" s="42">
        <v>41641</v>
      </c>
      <c r="I66" s="42">
        <v>41642</v>
      </c>
      <c r="J66" s="42">
        <v>41643</v>
      </c>
      <c r="K66" s="42">
        <v>41644</v>
      </c>
      <c r="L66" s="42">
        <v>41645</v>
      </c>
      <c r="M66" s="42">
        <v>41646</v>
      </c>
      <c r="N66" s="42">
        <v>41647</v>
      </c>
      <c r="O66" s="42">
        <v>41648</v>
      </c>
      <c r="P66" s="42">
        <v>41649</v>
      </c>
      <c r="Q66" s="42">
        <v>41650</v>
      </c>
      <c r="R66" s="42">
        <v>41651</v>
      </c>
      <c r="S66" s="42">
        <v>41652</v>
      </c>
      <c r="T66" s="42">
        <v>41653</v>
      </c>
      <c r="U66" s="42">
        <v>41654</v>
      </c>
      <c r="V66" s="42">
        <v>41655</v>
      </c>
      <c r="W66" s="42">
        <v>41656</v>
      </c>
      <c r="X66" s="42">
        <v>41657</v>
      </c>
      <c r="Y66" s="42">
        <v>41658</v>
      </c>
      <c r="Z66" s="42">
        <v>41659</v>
      </c>
      <c r="AA66" s="42">
        <v>41660</v>
      </c>
      <c r="AB66" s="42">
        <v>41661</v>
      </c>
      <c r="AC66" s="42">
        <v>41662</v>
      </c>
      <c r="AD66" s="42">
        <v>41663</v>
      </c>
      <c r="AE66" s="42">
        <v>41664</v>
      </c>
      <c r="AF66" s="42">
        <v>41665</v>
      </c>
      <c r="AG66" s="42">
        <v>41666</v>
      </c>
      <c r="AH66" s="42">
        <v>41667</v>
      </c>
      <c r="AI66" s="42">
        <v>41668</v>
      </c>
      <c r="AJ66" s="42">
        <v>41669</v>
      </c>
      <c r="AK66" s="42">
        <v>41670</v>
      </c>
      <c r="AL66" s="42">
        <v>41671</v>
      </c>
      <c r="AM66" s="42">
        <v>41672</v>
      </c>
      <c r="AN66" s="42">
        <v>41673</v>
      </c>
      <c r="AO66" s="42">
        <v>41674</v>
      </c>
      <c r="AP66" s="42">
        <v>41675</v>
      </c>
      <c r="AQ66" s="42">
        <v>41676</v>
      </c>
      <c r="AR66" s="42">
        <v>41677</v>
      </c>
      <c r="AS66" s="42">
        <v>41678</v>
      </c>
      <c r="AT66" s="42">
        <v>41679</v>
      </c>
      <c r="AU66" s="42">
        <v>41680</v>
      </c>
      <c r="AV66" s="42">
        <v>41681</v>
      </c>
      <c r="AW66" s="42">
        <v>41682</v>
      </c>
      <c r="AX66" s="42">
        <v>41683</v>
      </c>
      <c r="AY66" s="42">
        <v>41684</v>
      </c>
      <c r="AZ66" s="42">
        <v>41685</v>
      </c>
      <c r="BA66" s="42">
        <v>41686</v>
      </c>
      <c r="BB66" s="42">
        <v>41687</v>
      </c>
      <c r="BC66" s="42">
        <v>41688</v>
      </c>
      <c r="BD66" s="42">
        <v>41689</v>
      </c>
      <c r="BE66" s="42">
        <v>41690</v>
      </c>
      <c r="BF66" s="42">
        <v>41691</v>
      </c>
      <c r="BG66" s="42">
        <v>41692</v>
      </c>
      <c r="BH66" s="42">
        <v>41693</v>
      </c>
      <c r="BI66" s="42">
        <v>41694</v>
      </c>
      <c r="BJ66" s="42">
        <v>41695</v>
      </c>
      <c r="BK66" s="42">
        <v>41696</v>
      </c>
      <c r="BL66" s="42">
        <v>41697</v>
      </c>
      <c r="BM66" s="42">
        <v>41698</v>
      </c>
      <c r="BN66" s="42">
        <v>41699</v>
      </c>
      <c r="BO66" s="42">
        <v>41700</v>
      </c>
      <c r="BP66" s="42">
        <v>41701</v>
      </c>
      <c r="BQ66" s="42">
        <v>41702</v>
      </c>
      <c r="BR66" s="42">
        <v>41703</v>
      </c>
      <c r="BS66" s="42">
        <v>41704</v>
      </c>
      <c r="BT66" s="42">
        <v>41705</v>
      </c>
      <c r="BU66" s="42">
        <v>41706</v>
      </c>
      <c r="BV66" s="42">
        <v>41707</v>
      </c>
      <c r="BW66" s="42">
        <v>41708</v>
      </c>
      <c r="BX66" s="42">
        <v>41709</v>
      </c>
      <c r="BY66" s="42">
        <v>41710</v>
      </c>
      <c r="BZ66" s="42">
        <v>41711</v>
      </c>
      <c r="CA66" s="42">
        <v>41712</v>
      </c>
      <c r="CB66" s="42">
        <v>41713</v>
      </c>
      <c r="CC66" s="42">
        <v>41714</v>
      </c>
      <c r="CD66" s="42">
        <v>41715</v>
      </c>
      <c r="CE66" s="42">
        <v>41716</v>
      </c>
      <c r="CF66" s="42">
        <v>41717</v>
      </c>
      <c r="CG66" s="42">
        <v>41718</v>
      </c>
      <c r="CH66" s="42">
        <v>41719</v>
      </c>
      <c r="CI66" s="42">
        <v>41720</v>
      </c>
      <c r="CJ66" s="42">
        <v>41721</v>
      </c>
      <c r="CK66" s="42">
        <v>41722</v>
      </c>
      <c r="CL66" s="42">
        <v>41723</v>
      </c>
      <c r="CM66" s="42">
        <v>41724</v>
      </c>
      <c r="CN66" s="42">
        <v>41725</v>
      </c>
      <c r="CO66" s="42">
        <v>41726</v>
      </c>
      <c r="CP66" s="42">
        <v>41727</v>
      </c>
      <c r="CQ66" s="42">
        <v>41728</v>
      </c>
      <c r="CR66" s="42">
        <v>41729</v>
      </c>
      <c r="CS66" s="42">
        <v>41730</v>
      </c>
      <c r="CT66" s="42">
        <v>41731</v>
      </c>
      <c r="CU66" s="42">
        <v>41732</v>
      </c>
      <c r="CV66" s="42">
        <v>41733</v>
      </c>
      <c r="CW66" s="42">
        <v>41734</v>
      </c>
      <c r="CX66" s="42">
        <v>41735</v>
      </c>
      <c r="CY66" s="42">
        <v>41736</v>
      </c>
      <c r="CZ66" s="42">
        <v>41737</v>
      </c>
      <c r="DA66" s="42">
        <v>41738</v>
      </c>
    </row>
    <row r="67" spans="2:105" ht="15">
      <c r="B67" s="18" t="s">
        <v>49</v>
      </c>
      <c r="C67" s="3"/>
      <c r="D67" s="12">
        <v>1390.4642857142858</v>
      </c>
      <c r="E67" s="29">
        <v>890.5333333333333</v>
      </c>
      <c r="F67" s="38" t="s">
        <v>95</v>
      </c>
      <c r="G67" s="43">
        <v>781</v>
      </c>
      <c r="H67" s="44">
        <v>1415</v>
      </c>
      <c r="I67" s="44">
        <v>1300</v>
      </c>
      <c r="J67" s="44">
        <v>1055</v>
      </c>
      <c r="K67" s="44">
        <v>1053</v>
      </c>
      <c r="L67" s="44">
        <v>1708</v>
      </c>
      <c r="M67" s="44">
        <v>1755</v>
      </c>
      <c r="N67" s="44">
        <v>1736</v>
      </c>
      <c r="O67" s="44">
        <v>1503</v>
      </c>
      <c r="P67" s="44">
        <v>1504</v>
      </c>
      <c r="Q67" s="44">
        <v>1152</v>
      </c>
      <c r="R67" s="44">
        <v>1325</v>
      </c>
      <c r="S67" s="44">
        <v>1559</v>
      </c>
      <c r="T67" s="44">
        <v>1708</v>
      </c>
      <c r="U67" s="44">
        <v>1636</v>
      </c>
      <c r="V67" s="44">
        <v>1772</v>
      </c>
      <c r="W67" s="44">
        <v>1499</v>
      </c>
      <c r="X67" s="44">
        <v>1238</v>
      </c>
      <c r="Y67" s="44">
        <v>1085</v>
      </c>
      <c r="Z67" s="44">
        <v>1544</v>
      </c>
      <c r="AA67" s="44">
        <v>1634</v>
      </c>
      <c r="AB67" s="44">
        <v>1657</v>
      </c>
      <c r="AC67" s="44">
        <v>1734</v>
      </c>
      <c r="AD67" s="44">
        <v>1621</v>
      </c>
      <c r="AE67" s="44">
        <v>1176</v>
      </c>
      <c r="AF67" s="44">
        <v>1115</v>
      </c>
      <c r="AG67" s="44">
        <v>1736</v>
      </c>
      <c r="AH67" s="44">
        <v>1917</v>
      </c>
      <c r="AI67" s="44">
        <v>1610</v>
      </c>
      <c r="AJ67" s="44">
        <v>1728</v>
      </c>
      <c r="AK67" s="44">
        <v>1329</v>
      </c>
      <c r="AL67" s="44">
        <v>1408</v>
      </c>
      <c r="AM67" s="44">
        <v>1131</v>
      </c>
      <c r="AN67" s="44">
        <v>1718</v>
      </c>
      <c r="AO67" s="44">
        <v>1577</v>
      </c>
      <c r="AP67" s="44">
        <v>1712</v>
      </c>
      <c r="AQ67" s="44">
        <v>1458</v>
      </c>
      <c r="AR67" s="44">
        <v>1303</v>
      </c>
      <c r="AS67" s="44">
        <v>1137</v>
      </c>
      <c r="AT67" s="44">
        <v>1150</v>
      </c>
      <c r="AU67" s="44">
        <v>1605</v>
      </c>
      <c r="AV67" s="44">
        <v>1474</v>
      </c>
      <c r="AW67" s="44">
        <v>1440</v>
      </c>
      <c r="AX67" s="44">
        <v>1489</v>
      </c>
      <c r="AY67" s="44">
        <v>1217</v>
      </c>
      <c r="AZ67" s="44">
        <v>1076</v>
      </c>
      <c r="BA67" s="44">
        <v>919</v>
      </c>
      <c r="BB67" s="44">
        <v>1589</v>
      </c>
      <c r="BC67" s="44">
        <v>1721</v>
      </c>
      <c r="BD67" s="44">
        <v>1423</v>
      </c>
      <c r="BE67" s="44">
        <v>1621</v>
      </c>
      <c r="BF67" s="44">
        <v>1397</v>
      </c>
      <c r="BG67" s="44">
        <v>1267</v>
      </c>
      <c r="BH67" s="44">
        <v>1276</v>
      </c>
      <c r="BI67" s="44">
        <v>1583</v>
      </c>
      <c r="BJ67" s="44">
        <v>1773</v>
      </c>
      <c r="BK67" s="44">
        <v>1537</v>
      </c>
      <c r="BL67" s="44">
        <v>1945</v>
      </c>
      <c r="BM67" s="44">
        <v>1734</v>
      </c>
      <c r="BN67" s="44">
        <v>1057</v>
      </c>
      <c r="BO67" s="44">
        <v>1233</v>
      </c>
      <c r="BP67" s="44">
        <v>1859</v>
      </c>
      <c r="BQ67" s="44">
        <v>1534</v>
      </c>
      <c r="BR67" s="44">
        <v>1842</v>
      </c>
      <c r="BS67" s="44">
        <v>1758</v>
      </c>
      <c r="BT67" s="44">
        <v>1444</v>
      </c>
      <c r="BU67" s="44">
        <v>1052</v>
      </c>
      <c r="BV67" s="44">
        <v>948</v>
      </c>
      <c r="BW67" s="44">
        <v>1383</v>
      </c>
      <c r="BX67" s="44">
        <v>1736</v>
      </c>
      <c r="BY67" s="44">
        <v>1543</v>
      </c>
      <c r="BZ67" s="44">
        <v>1493</v>
      </c>
      <c r="CA67" s="44">
        <v>1299</v>
      </c>
      <c r="CB67" s="44">
        <v>941</v>
      </c>
      <c r="CC67" s="44">
        <v>880</v>
      </c>
      <c r="CD67" s="44">
        <v>1295</v>
      </c>
      <c r="CE67" s="44">
        <v>1228</v>
      </c>
      <c r="CF67" s="44">
        <v>976</v>
      </c>
      <c r="CG67" s="44">
        <v>968</v>
      </c>
      <c r="CH67" s="44">
        <v>837</v>
      </c>
      <c r="CI67" s="44">
        <v>688</v>
      </c>
      <c r="CJ67" s="44">
        <v>761</v>
      </c>
      <c r="CK67" s="44">
        <v>917</v>
      </c>
      <c r="CL67" s="44">
        <v>862</v>
      </c>
      <c r="CM67" s="44">
        <v>509</v>
      </c>
      <c r="CN67" s="44">
        <v>858</v>
      </c>
      <c r="CO67" s="44">
        <v>722</v>
      </c>
      <c r="CP67" s="44">
        <v>550</v>
      </c>
      <c r="CQ67" s="44">
        <v>82</v>
      </c>
      <c r="CR67" s="44">
        <v>795</v>
      </c>
      <c r="CS67" s="44">
        <v>974</v>
      </c>
      <c r="CT67" s="44">
        <v>1079</v>
      </c>
      <c r="CU67" s="44">
        <v>1251</v>
      </c>
      <c r="CV67" s="44">
        <v>1169</v>
      </c>
      <c r="CW67" s="44">
        <v>881</v>
      </c>
      <c r="CX67" s="44">
        <v>713</v>
      </c>
      <c r="CY67" s="44">
        <v>1379</v>
      </c>
      <c r="CZ67" s="44">
        <v>1476</v>
      </c>
      <c r="DA67" s="44">
        <v>920</v>
      </c>
    </row>
    <row r="68" spans="2:105" ht="15">
      <c r="B68" s="18" t="s">
        <v>50</v>
      </c>
      <c r="C68" s="3"/>
      <c r="D68" s="12">
        <v>1945.9761904761904</v>
      </c>
      <c r="E68" s="29">
        <v>1193.2666666666667</v>
      </c>
      <c r="F68" s="38" t="s">
        <v>96</v>
      </c>
      <c r="G68" s="43">
        <v>3276</v>
      </c>
      <c r="H68" s="44">
        <v>2138</v>
      </c>
      <c r="I68" s="44">
        <v>1328</v>
      </c>
      <c r="J68" s="44">
        <v>1291</v>
      </c>
      <c r="K68" s="44">
        <v>1267</v>
      </c>
      <c r="L68" s="44">
        <v>3804</v>
      </c>
      <c r="M68" s="44">
        <v>2196</v>
      </c>
      <c r="N68" s="44">
        <v>2388</v>
      </c>
      <c r="O68" s="44">
        <v>1893</v>
      </c>
      <c r="P68" s="44">
        <v>1959</v>
      </c>
      <c r="Q68" s="44">
        <v>1204</v>
      </c>
      <c r="R68" s="44">
        <v>1189</v>
      </c>
      <c r="S68" s="44">
        <v>3493</v>
      </c>
      <c r="T68" s="44">
        <v>2041</v>
      </c>
      <c r="U68" s="44">
        <v>2181</v>
      </c>
      <c r="V68" s="44">
        <v>2014</v>
      </c>
      <c r="W68" s="44">
        <v>1894</v>
      </c>
      <c r="X68" s="44">
        <v>1105</v>
      </c>
      <c r="Y68" s="44">
        <v>1100</v>
      </c>
      <c r="Z68" s="44">
        <v>4004</v>
      </c>
      <c r="AA68" s="44">
        <v>2179</v>
      </c>
      <c r="AB68" s="44">
        <v>2095</v>
      </c>
      <c r="AC68" s="44">
        <v>1760</v>
      </c>
      <c r="AD68" s="44">
        <v>1755</v>
      </c>
      <c r="AE68" s="44">
        <v>1011</v>
      </c>
      <c r="AF68" s="44">
        <v>1016</v>
      </c>
      <c r="AG68" s="44">
        <v>3222</v>
      </c>
      <c r="AH68" s="44">
        <v>2043</v>
      </c>
      <c r="AI68" s="44">
        <v>1914</v>
      </c>
      <c r="AJ68" s="44">
        <v>1732</v>
      </c>
      <c r="AK68" s="44">
        <v>850</v>
      </c>
      <c r="AL68" s="44">
        <v>100</v>
      </c>
      <c r="AM68" s="44">
        <v>120</v>
      </c>
      <c r="AN68" s="44">
        <v>143</v>
      </c>
      <c r="AO68" s="44">
        <v>4801</v>
      </c>
      <c r="AP68" s="44">
        <v>2936</v>
      </c>
      <c r="AQ68" s="44">
        <v>4024</v>
      </c>
      <c r="AR68" s="44">
        <v>1644</v>
      </c>
      <c r="AS68" s="44">
        <v>959</v>
      </c>
      <c r="AT68" s="44">
        <v>943</v>
      </c>
      <c r="AU68" s="44">
        <v>3189</v>
      </c>
      <c r="AV68" s="44">
        <v>1856</v>
      </c>
      <c r="AW68" s="44">
        <v>2003</v>
      </c>
      <c r="AX68" s="44">
        <v>1752</v>
      </c>
      <c r="AY68" s="44">
        <v>1592</v>
      </c>
      <c r="AZ68" s="44">
        <v>887</v>
      </c>
      <c r="BA68" s="44">
        <v>889</v>
      </c>
      <c r="BB68" s="44">
        <v>3054</v>
      </c>
      <c r="BC68" s="44">
        <v>2326</v>
      </c>
      <c r="BD68" s="44">
        <v>2425</v>
      </c>
      <c r="BE68" s="44">
        <v>2256</v>
      </c>
      <c r="BF68" s="44">
        <v>1551</v>
      </c>
      <c r="BG68" s="44">
        <v>1174</v>
      </c>
      <c r="BH68" s="44">
        <v>1176</v>
      </c>
      <c r="BI68" s="44">
        <v>3115</v>
      </c>
      <c r="BJ68" s="44">
        <v>2331</v>
      </c>
      <c r="BK68" s="44">
        <v>2287</v>
      </c>
      <c r="BL68" s="44">
        <v>2186</v>
      </c>
      <c r="BM68" s="44">
        <v>1973</v>
      </c>
      <c r="BN68" s="44">
        <v>1213</v>
      </c>
      <c r="BO68" s="44">
        <v>1217</v>
      </c>
      <c r="BP68" s="44">
        <v>3489</v>
      </c>
      <c r="BQ68" s="44">
        <v>2200</v>
      </c>
      <c r="BR68" s="44">
        <v>2135</v>
      </c>
      <c r="BS68" s="44">
        <v>2089</v>
      </c>
      <c r="BT68" s="44">
        <v>1794</v>
      </c>
      <c r="BU68" s="44">
        <v>1033</v>
      </c>
      <c r="BV68" s="44">
        <v>1043</v>
      </c>
      <c r="BW68" s="44">
        <v>3559</v>
      </c>
      <c r="BX68" s="44">
        <v>2043</v>
      </c>
      <c r="BY68" s="44">
        <v>2204</v>
      </c>
      <c r="BZ68" s="44">
        <v>2025</v>
      </c>
      <c r="CA68" s="44">
        <v>1820</v>
      </c>
      <c r="CB68" s="44">
        <v>1020</v>
      </c>
      <c r="CC68" s="44">
        <v>1041</v>
      </c>
      <c r="CD68" s="44">
        <v>3169</v>
      </c>
      <c r="CE68" s="44">
        <v>1985</v>
      </c>
      <c r="CF68" s="44">
        <v>2073</v>
      </c>
      <c r="CG68" s="44">
        <v>1942</v>
      </c>
      <c r="CH68" s="44">
        <v>1882</v>
      </c>
      <c r="CI68" s="44">
        <v>1037</v>
      </c>
      <c r="CJ68" s="44">
        <v>1048</v>
      </c>
      <c r="CK68" s="44">
        <v>3384</v>
      </c>
      <c r="CL68" s="44">
        <v>1983</v>
      </c>
      <c r="CM68" s="44">
        <v>657</v>
      </c>
      <c r="CN68" s="44">
        <v>746</v>
      </c>
      <c r="CO68" s="44">
        <v>1019</v>
      </c>
      <c r="CP68" s="44">
        <v>2</v>
      </c>
      <c r="CQ68" s="44">
        <v>0</v>
      </c>
      <c r="CR68" s="44">
        <v>2838</v>
      </c>
      <c r="CS68" s="44">
        <v>1423</v>
      </c>
      <c r="CT68" s="44">
        <v>1076</v>
      </c>
      <c r="CU68" s="44">
        <v>1068</v>
      </c>
      <c r="CV68" s="44">
        <v>2588</v>
      </c>
      <c r="CW68" s="44">
        <v>393</v>
      </c>
      <c r="CX68" s="44">
        <v>397</v>
      </c>
      <c r="CY68" s="44">
        <v>2954</v>
      </c>
      <c r="CZ68" s="44">
        <v>1393</v>
      </c>
      <c r="DA68" s="44">
        <v>1345</v>
      </c>
    </row>
    <row r="69" spans="2:105" ht="15">
      <c r="B69" s="18" t="s">
        <v>2</v>
      </c>
      <c r="C69" s="3"/>
      <c r="D69" s="12">
        <v>3336.4404761904761</v>
      </c>
      <c r="E69" s="29">
        <v>2083.8000000000002</v>
      </c>
      <c r="F69" s="38" t="s">
        <v>97</v>
      </c>
      <c r="G69" s="43">
        <v>4057</v>
      </c>
      <c r="H69" s="44">
        <v>3553</v>
      </c>
      <c r="I69" s="44">
        <v>2628</v>
      </c>
      <c r="J69" s="44">
        <v>2346</v>
      </c>
      <c r="K69" s="44">
        <v>2320</v>
      </c>
      <c r="L69" s="44">
        <v>5512</v>
      </c>
      <c r="M69" s="44">
        <v>3951</v>
      </c>
      <c r="N69" s="44">
        <v>4124</v>
      </c>
      <c r="O69" s="44">
        <v>3396</v>
      </c>
      <c r="P69" s="44">
        <v>3463</v>
      </c>
      <c r="Q69" s="44">
        <v>2356</v>
      </c>
      <c r="R69" s="44">
        <v>2514</v>
      </c>
      <c r="S69" s="44">
        <v>5052</v>
      </c>
      <c r="T69" s="44">
        <v>3749</v>
      </c>
      <c r="U69" s="44">
        <v>3817</v>
      </c>
      <c r="V69" s="44">
        <v>3786</v>
      </c>
      <c r="W69" s="44">
        <v>3393</v>
      </c>
      <c r="X69" s="44">
        <v>2343</v>
      </c>
      <c r="Y69" s="44">
        <v>2185</v>
      </c>
      <c r="Z69" s="44">
        <v>5548</v>
      </c>
      <c r="AA69" s="44">
        <v>3813</v>
      </c>
      <c r="AB69" s="44">
        <v>3752</v>
      </c>
      <c r="AC69" s="44">
        <v>3494</v>
      </c>
      <c r="AD69" s="44">
        <v>3376</v>
      </c>
      <c r="AE69" s="44">
        <v>2187</v>
      </c>
      <c r="AF69" s="44">
        <v>2131</v>
      </c>
      <c r="AG69" s="44">
        <v>4958</v>
      </c>
      <c r="AH69" s="44">
        <v>3960</v>
      </c>
      <c r="AI69" s="44">
        <v>3524</v>
      </c>
      <c r="AJ69" s="44">
        <v>3460</v>
      </c>
      <c r="AK69" s="44">
        <v>2179</v>
      </c>
      <c r="AL69" s="44">
        <v>1508</v>
      </c>
      <c r="AM69" s="44">
        <v>1251</v>
      </c>
      <c r="AN69" s="44">
        <v>1861</v>
      </c>
      <c r="AO69" s="44">
        <v>6378</v>
      </c>
      <c r="AP69" s="44">
        <v>4648</v>
      </c>
      <c r="AQ69" s="44">
        <v>5482</v>
      </c>
      <c r="AR69" s="44">
        <v>2947</v>
      </c>
      <c r="AS69" s="44">
        <v>2096</v>
      </c>
      <c r="AT69" s="44">
        <v>2093</v>
      </c>
      <c r="AU69" s="44">
        <v>4794</v>
      </c>
      <c r="AV69" s="44">
        <v>3330</v>
      </c>
      <c r="AW69" s="44">
        <v>3443</v>
      </c>
      <c r="AX69" s="44">
        <v>3241</v>
      </c>
      <c r="AY69" s="44">
        <v>2809</v>
      </c>
      <c r="AZ69" s="44">
        <v>1963</v>
      </c>
      <c r="BA69" s="44">
        <v>1808</v>
      </c>
      <c r="BB69" s="44">
        <v>4643</v>
      </c>
      <c r="BC69" s="44">
        <v>4047</v>
      </c>
      <c r="BD69" s="44">
        <v>3848</v>
      </c>
      <c r="BE69" s="44">
        <v>3877</v>
      </c>
      <c r="BF69" s="44">
        <v>2948</v>
      </c>
      <c r="BG69" s="44">
        <v>2441</v>
      </c>
      <c r="BH69" s="44">
        <v>2452</v>
      </c>
      <c r="BI69" s="44">
        <v>4698</v>
      </c>
      <c r="BJ69" s="44">
        <v>4104</v>
      </c>
      <c r="BK69" s="44">
        <v>3824</v>
      </c>
      <c r="BL69" s="44">
        <v>4131</v>
      </c>
      <c r="BM69" s="44">
        <v>3707</v>
      </c>
      <c r="BN69" s="44">
        <v>2270</v>
      </c>
      <c r="BO69" s="44">
        <v>2450</v>
      </c>
      <c r="BP69" s="44">
        <v>5348</v>
      </c>
      <c r="BQ69" s="44">
        <v>3734</v>
      </c>
      <c r="BR69" s="44">
        <v>3977</v>
      </c>
      <c r="BS69" s="44">
        <v>3847</v>
      </c>
      <c r="BT69" s="44">
        <v>3238</v>
      </c>
      <c r="BU69" s="44">
        <v>2085</v>
      </c>
      <c r="BV69" s="44">
        <v>1991</v>
      </c>
      <c r="BW69" s="44">
        <v>4942</v>
      </c>
      <c r="BX69" s="44">
        <v>3779</v>
      </c>
      <c r="BY69" s="44">
        <v>3747</v>
      </c>
      <c r="BZ69" s="44">
        <v>3518</v>
      </c>
      <c r="CA69" s="44">
        <v>3119</v>
      </c>
      <c r="CB69" s="44">
        <v>1961</v>
      </c>
      <c r="CC69" s="44">
        <v>1921</v>
      </c>
      <c r="CD69" s="44">
        <v>4464</v>
      </c>
      <c r="CE69" s="44">
        <v>3213</v>
      </c>
      <c r="CF69" s="44">
        <v>3049</v>
      </c>
      <c r="CG69" s="44">
        <v>2910</v>
      </c>
      <c r="CH69" s="44">
        <v>2719</v>
      </c>
      <c r="CI69" s="44">
        <v>1725</v>
      </c>
      <c r="CJ69" s="44">
        <v>1809</v>
      </c>
      <c r="CK69" s="44">
        <v>4301</v>
      </c>
      <c r="CL69" s="44">
        <v>2845</v>
      </c>
      <c r="CM69" s="44">
        <v>1166</v>
      </c>
      <c r="CN69" s="44">
        <v>1604</v>
      </c>
      <c r="CO69" s="44">
        <v>1741</v>
      </c>
      <c r="CP69" s="44">
        <v>552</v>
      </c>
      <c r="CQ69" s="44">
        <v>82</v>
      </c>
      <c r="CR69" s="44">
        <v>3633</v>
      </c>
      <c r="CS69" s="44">
        <v>2397</v>
      </c>
      <c r="CT69" s="44">
        <v>2155</v>
      </c>
      <c r="CU69" s="44">
        <v>2319</v>
      </c>
      <c r="CV69" s="44">
        <v>3757</v>
      </c>
      <c r="CW69" s="44">
        <v>1274</v>
      </c>
      <c r="CX69" s="44">
        <v>1110</v>
      </c>
      <c r="CY69" s="44">
        <v>4333</v>
      </c>
      <c r="CZ69" s="44">
        <v>2869</v>
      </c>
      <c r="DA69" s="44">
        <v>2265</v>
      </c>
    </row>
    <row r="70" spans="2:105">
      <c r="B70" s="18"/>
      <c r="C70" s="3"/>
      <c r="D70" s="8"/>
      <c r="E70" s="3"/>
      <c r="F70" s="39"/>
      <c r="G70" s="45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</row>
    <row r="71" spans="2:105" ht="15">
      <c r="B71" s="18" t="s">
        <v>51</v>
      </c>
      <c r="C71" s="3"/>
      <c r="D71" s="13">
        <v>8.282542833659633E-3</v>
      </c>
      <c r="E71" s="30">
        <v>6.4571933059266624E-3</v>
      </c>
      <c r="F71" s="38" t="s">
        <v>98</v>
      </c>
      <c r="G71" s="47">
        <v>4.8369316140859375E-3</v>
      </c>
      <c r="H71" s="48">
        <v>6.7190579073577242E-3</v>
      </c>
      <c r="I71" s="48">
        <v>6.5736578360529735E-3</v>
      </c>
      <c r="J71" s="48">
        <v>5.8629351353754501E-3</v>
      </c>
      <c r="K71" s="48">
        <v>6.146895029946412E-3</v>
      </c>
      <c r="L71" s="48">
        <v>8.3279698866850008E-3</v>
      </c>
      <c r="M71" s="48">
        <v>8.8030376749948583E-3</v>
      </c>
      <c r="N71" s="48">
        <v>9.0886721429057574E-3</v>
      </c>
      <c r="O71" s="48">
        <v>8.1985992014138899E-3</v>
      </c>
      <c r="P71" s="48">
        <v>8.7623730650244983E-3</v>
      </c>
      <c r="Q71" s="48">
        <v>7.0791674604101249E-3</v>
      </c>
      <c r="R71" s="48">
        <v>7.90412446162473E-3</v>
      </c>
      <c r="S71" s="48">
        <v>8.558974021125678E-3</v>
      </c>
      <c r="T71" s="48">
        <v>9.7170782770960272E-3</v>
      </c>
      <c r="U71" s="48">
        <v>9.0815731771628407E-3</v>
      </c>
      <c r="V71" s="48">
        <v>9.5170065469700801E-3</v>
      </c>
      <c r="W71" s="48">
        <v>9.1516835068225534E-3</v>
      </c>
      <c r="X71" s="48">
        <v>7.8427894483440192E-3</v>
      </c>
      <c r="Y71" s="48">
        <v>6.6301245974567206E-3</v>
      </c>
      <c r="Z71" s="48">
        <v>8.0997146214537522E-3</v>
      </c>
      <c r="AA71" s="48">
        <v>9.3578370453517214E-3</v>
      </c>
      <c r="AB71" s="48">
        <v>9.741099562620514E-3</v>
      </c>
      <c r="AC71" s="48">
        <v>1.0295995012320756E-2</v>
      </c>
      <c r="AD71" s="48">
        <v>9.368155207388186E-3</v>
      </c>
      <c r="AE71" s="48">
        <v>7.0593320047062213E-3</v>
      </c>
      <c r="AF71" s="48">
        <v>6.3476701488713672E-3</v>
      </c>
      <c r="AG71" s="48">
        <v>9.2658322436017185E-3</v>
      </c>
      <c r="AH71" s="48">
        <v>1.0397682895079407E-2</v>
      </c>
      <c r="AI71" s="48">
        <v>8.4119669373125591E-3</v>
      </c>
      <c r="AJ71" s="48">
        <v>1.015377564151531E-2</v>
      </c>
      <c r="AK71" s="48">
        <v>8.0649076389057456E-3</v>
      </c>
      <c r="AL71" s="48">
        <v>8.7862714508580349E-3</v>
      </c>
      <c r="AM71" s="48">
        <v>7.0177833484320129E-3</v>
      </c>
      <c r="AN71" s="48">
        <v>9.0060809394002933E-3</v>
      </c>
      <c r="AO71" s="48">
        <v>8.2072579847720754E-3</v>
      </c>
      <c r="AP71" s="48">
        <v>9.2094999865515483E-3</v>
      </c>
      <c r="AQ71" s="48">
        <v>8.014511873350923E-3</v>
      </c>
      <c r="AR71" s="48">
        <v>8.2009000220285115E-3</v>
      </c>
      <c r="AS71" s="48">
        <v>6.9471175877554763E-3</v>
      </c>
      <c r="AT71" s="48">
        <v>7.0115110720905278E-3</v>
      </c>
      <c r="AU71" s="48">
        <v>8.8553189845900892E-3</v>
      </c>
      <c r="AV71" s="48">
        <v>8.0954316282032968E-3</v>
      </c>
      <c r="AW71" s="48">
        <v>8.5209117375559182E-3</v>
      </c>
      <c r="AX71" s="48">
        <v>9.9199211203048598E-3</v>
      </c>
      <c r="AY71" s="48">
        <v>8.4438246293251189E-3</v>
      </c>
      <c r="AZ71" s="48">
        <v>7.0145702271912384E-3</v>
      </c>
      <c r="BA71" s="48">
        <v>6.1669574553751176E-3</v>
      </c>
      <c r="BB71" s="48">
        <v>8.4379895388046623E-3</v>
      </c>
      <c r="BC71" s="48">
        <v>9.8288938639374979E-3</v>
      </c>
      <c r="BD71" s="48">
        <v>8.3755643058523004E-3</v>
      </c>
      <c r="BE71" s="48">
        <v>9.8735503362245396E-3</v>
      </c>
      <c r="BF71" s="48">
        <v>9.0278136793672126E-3</v>
      </c>
      <c r="BG71" s="48">
        <v>8.6127784537785423E-3</v>
      </c>
      <c r="BH71" s="48">
        <v>8.1511670989255283E-3</v>
      </c>
      <c r="BI71" s="48">
        <v>8.7520456455393875E-3</v>
      </c>
      <c r="BJ71" s="48">
        <v>9.5171636383155744E-3</v>
      </c>
      <c r="BK71" s="48">
        <v>9.2806163730119427E-3</v>
      </c>
      <c r="BL71" s="48">
        <v>1.2302807190658722E-2</v>
      </c>
      <c r="BM71" s="48">
        <v>1.1241709725310703E-2</v>
      </c>
      <c r="BN71" s="48">
        <v>7.1120979679720094E-3</v>
      </c>
      <c r="BO71" s="48">
        <v>7.919889005935099E-3</v>
      </c>
      <c r="BP71" s="48">
        <v>1.0824376099032269E-2</v>
      </c>
      <c r="BQ71" s="48">
        <v>1.0269937335975577E-2</v>
      </c>
      <c r="BR71" s="48">
        <v>1.2403121654288234E-2</v>
      </c>
      <c r="BS71" s="48">
        <v>1.1287899217937358E-2</v>
      </c>
      <c r="BT71" s="48">
        <v>9.9102314217476041E-3</v>
      </c>
      <c r="BU71" s="48">
        <v>7.3931437727521891E-3</v>
      </c>
      <c r="BV71" s="48">
        <v>7.2021697676008722E-3</v>
      </c>
      <c r="BW71" s="48">
        <v>9.1692026174990549E-3</v>
      </c>
      <c r="BX71" s="48">
        <v>1.1404695896674507E-2</v>
      </c>
      <c r="BY71" s="48">
        <v>1.0137177095104196E-2</v>
      </c>
      <c r="BZ71" s="48">
        <v>9.6384142129489151E-3</v>
      </c>
      <c r="CA71" s="48">
        <v>9.2212023766424598E-3</v>
      </c>
      <c r="CB71" s="48">
        <v>6.8139029688631426E-3</v>
      </c>
      <c r="CC71" s="48">
        <v>6.4929794659524392E-3</v>
      </c>
      <c r="CD71" s="48">
        <v>7.8959081513819366E-3</v>
      </c>
      <c r="CE71" s="48">
        <v>7.2209383691734146E-3</v>
      </c>
      <c r="CF71" s="48">
        <v>5.1872126704047197E-3</v>
      </c>
      <c r="CG71" s="48">
        <v>4.9371381939662864E-3</v>
      </c>
      <c r="CH71" s="48">
        <v>5.4388792139942301E-3</v>
      </c>
      <c r="CI71" s="48">
        <v>4.5569553179933501E-3</v>
      </c>
      <c r="CJ71" s="48">
        <v>5.1127354814436594E-3</v>
      </c>
      <c r="CK71" s="48">
        <v>5.1569582381986072E-3</v>
      </c>
      <c r="CL71" s="48">
        <v>4.8398416664327225E-3</v>
      </c>
      <c r="CM71" s="48">
        <v>5.8975517628929285E-3</v>
      </c>
      <c r="CN71" s="48">
        <v>7.6892055383788139E-3</v>
      </c>
      <c r="CO71" s="48">
        <v>5.5905286224225111E-3</v>
      </c>
      <c r="CP71" s="48">
        <v>4.5808520384791572E-3</v>
      </c>
      <c r="CQ71" s="48">
        <v>6.8953338771116958E-4</v>
      </c>
      <c r="CR71" s="48">
        <v>4.9619583195501154E-3</v>
      </c>
      <c r="CS71" s="48">
        <v>6.2279400480843008E-3</v>
      </c>
      <c r="CT71" s="48">
        <v>6.8256578947368425E-3</v>
      </c>
      <c r="CU71" s="48">
        <v>8.4715346953701132E-3</v>
      </c>
      <c r="CV71" s="48">
        <v>9.2229524493289885E-3</v>
      </c>
      <c r="CW71" s="48">
        <v>6.8464939889181604E-3</v>
      </c>
      <c r="CX71" s="48">
        <v>5.5337808995304435E-3</v>
      </c>
      <c r="CY71" s="48">
        <v>8.6315354619029439E-3</v>
      </c>
      <c r="CZ71" s="48">
        <v>9.27217217594512E-3</v>
      </c>
      <c r="DA71" s="48">
        <v>6.4162023056483506E-3</v>
      </c>
    </row>
    <row r="72" spans="2:105" ht="15">
      <c r="B72" s="18" t="s">
        <v>54</v>
      </c>
      <c r="C72" s="3"/>
      <c r="D72" s="13">
        <v>1.145522824679847E-2</v>
      </c>
      <c r="E72" s="30">
        <v>8.4153602788209041E-3</v>
      </c>
      <c r="F72" s="38" t="s">
        <v>99</v>
      </c>
      <c r="G72" s="47">
        <v>2.0289101111069824E-2</v>
      </c>
      <c r="H72" s="48">
        <v>1.0152187848714357E-2</v>
      </c>
      <c r="I72" s="48">
        <v>6.7152443125218066E-3</v>
      </c>
      <c r="J72" s="48">
        <v>7.1744542746632282E-3</v>
      </c>
      <c r="K72" s="48">
        <v>7.3961215602489109E-3</v>
      </c>
      <c r="L72" s="48">
        <v>1.8547773682054881E-2</v>
      </c>
      <c r="M72" s="48">
        <v>1.1015083039480747E-2</v>
      </c>
      <c r="N72" s="48">
        <v>1.2502159606715984E-2</v>
      </c>
      <c r="O72" s="48">
        <v>1.0325980231720887E-2</v>
      </c>
      <c r="P72" s="48">
        <v>1.1413223959031245E-2</v>
      </c>
      <c r="Q72" s="48">
        <v>7.3987132138314147E-3</v>
      </c>
      <c r="R72" s="48">
        <v>7.0928331961296635E-3</v>
      </c>
      <c r="S72" s="48">
        <v>1.9176713441816543E-2</v>
      </c>
      <c r="T72" s="48">
        <v>1.1611567191775756E-2</v>
      </c>
      <c r="U72" s="48">
        <v>1.210691387493408E-2</v>
      </c>
      <c r="V72" s="48">
        <v>1.0816733174716557E-2</v>
      </c>
      <c r="W72" s="48">
        <v>1.1563234530968589E-2</v>
      </c>
      <c r="X72" s="48">
        <v>7.0002280617287079E-3</v>
      </c>
      <c r="Y72" s="48">
        <v>6.7217853061773206E-3</v>
      </c>
      <c r="Z72" s="48">
        <v>2.100470035252644E-2</v>
      </c>
      <c r="AA72" s="48">
        <v>1.2479025043954345E-2</v>
      </c>
      <c r="AB72" s="48">
        <v>1.2315994920754362E-2</v>
      </c>
      <c r="AC72" s="48">
        <v>1.04503755603717E-2</v>
      </c>
      <c r="AD72" s="48">
        <v>1.0142573959880486E-2</v>
      </c>
      <c r="AE72" s="48">
        <v>6.0688645040459094E-3</v>
      </c>
      <c r="AF72" s="48">
        <v>5.7840653553841333E-3</v>
      </c>
      <c r="AG72" s="48">
        <v>1.7197299244749272E-2</v>
      </c>
      <c r="AH72" s="48">
        <v>1.1081098672220777E-2</v>
      </c>
      <c r="AI72" s="48">
        <v>1.0000313489451081E-2</v>
      </c>
      <c r="AJ72" s="48">
        <v>1.0177279751796595E-2</v>
      </c>
      <c r="AK72" s="48">
        <v>5.1581425831978053E-3</v>
      </c>
      <c r="AL72" s="48">
        <v>6.2402496099843994E-4</v>
      </c>
      <c r="AM72" s="48">
        <v>7.4459239771161936E-4</v>
      </c>
      <c r="AN72" s="48">
        <v>7.4963304676032715E-4</v>
      </c>
      <c r="AO72" s="48">
        <v>2.4986078367083536E-2</v>
      </c>
      <c r="AP72" s="48">
        <v>1.5793862126469244E-2</v>
      </c>
      <c r="AQ72" s="48">
        <v>2.2119613016710643E-2</v>
      </c>
      <c r="AR72" s="48">
        <v>1.0347106397709034E-2</v>
      </c>
      <c r="AS72" s="48">
        <v>5.8595301377814442E-3</v>
      </c>
      <c r="AT72" s="48">
        <v>5.7494390791142328E-3</v>
      </c>
      <c r="AU72" s="48">
        <v>1.7594773982465915E-2</v>
      </c>
      <c r="AV72" s="48">
        <v>1.0193433583409309E-2</v>
      </c>
      <c r="AW72" s="48">
        <v>1.1852351534947573E-2</v>
      </c>
      <c r="AX72" s="48">
        <v>1.167206299716193E-2</v>
      </c>
      <c r="AY72" s="48">
        <v>1.1045660484704675E-2</v>
      </c>
      <c r="AZ72" s="48">
        <v>5.7824570553147107E-3</v>
      </c>
      <c r="BA72" s="48">
        <v>5.9656421956784328E-3</v>
      </c>
      <c r="BB72" s="48">
        <v>1.6217507898999017E-2</v>
      </c>
      <c r="BC72" s="48">
        <v>1.3284141271074154E-2</v>
      </c>
      <c r="BD72" s="48">
        <v>1.4273185833936632E-2</v>
      </c>
      <c r="BE72" s="48">
        <v>1.3741350745541371E-2</v>
      </c>
      <c r="BF72" s="48">
        <v>1.0023005738510055E-2</v>
      </c>
      <c r="BG72" s="48">
        <v>7.9805855601704882E-3</v>
      </c>
      <c r="BH72" s="48">
        <v>7.5123608999501735E-3</v>
      </c>
      <c r="BI72" s="48">
        <v>1.7222123932947055E-2</v>
      </c>
      <c r="BJ72" s="48">
        <v>1.2512413108242304E-2</v>
      </c>
      <c r="BK72" s="48">
        <v>1.3809219027376913E-2</v>
      </c>
      <c r="BL72" s="48">
        <v>1.3827216719167078E-2</v>
      </c>
      <c r="BM72" s="48">
        <v>1.2791172599791244E-2</v>
      </c>
      <c r="BN72" s="48">
        <v>8.1617548109271972E-3</v>
      </c>
      <c r="BO72" s="48">
        <v>7.8171167236196406E-3</v>
      </c>
      <c r="BP72" s="48">
        <v>2.0315356756064329E-2</v>
      </c>
      <c r="BQ72" s="48">
        <v>1.4728723689143592E-2</v>
      </c>
      <c r="BR72" s="48">
        <v>1.4376039485290652E-2</v>
      </c>
      <c r="BS72" s="48">
        <v>1.3413209025182674E-2</v>
      </c>
      <c r="BT72" s="48">
        <v>1.2312295824525765E-2</v>
      </c>
      <c r="BU72" s="48">
        <v>7.2596174118374629E-3</v>
      </c>
      <c r="BV72" s="48">
        <v>7.9239061894596091E-3</v>
      </c>
      <c r="BW72" s="48">
        <v>2.3595945130642906E-2</v>
      </c>
      <c r="BX72" s="48">
        <v>1.3421540159508074E-2</v>
      </c>
      <c r="BY72" s="48">
        <v>1.4479804483220771E-2</v>
      </c>
      <c r="BZ72" s="48">
        <v>1.3072865894990994E-2</v>
      </c>
      <c r="CA72" s="48">
        <v>1.2919621497682277E-2</v>
      </c>
      <c r="CB72" s="48">
        <v>7.3859522085445327E-3</v>
      </c>
      <c r="CC72" s="48">
        <v>7.680899572791465E-3</v>
      </c>
      <c r="CD72" s="48">
        <v>1.9322110371991781E-2</v>
      </c>
      <c r="CE72" s="48">
        <v>1.1672282298704583E-2</v>
      </c>
      <c r="CF72" s="48">
        <v>1.1017512157529696E-2</v>
      </c>
      <c r="CG72" s="48">
        <v>9.9048784841761668E-3</v>
      </c>
      <c r="CH72" s="48">
        <v>1.2229355652015699E-2</v>
      </c>
      <c r="CI72" s="48">
        <v>6.8685503848242794E-3</v>
      </c>
      <c r="CJ72" s="48">
        <v>7.040928757625433E-3</v>
      </c>
      <c r="CK72" s="48">
        <v>1.90306943054134E-2</v>
      </c>
      <c r="CL72" s="48">
        <v>1.1133881698997782E-2</v>
      </c>
      <c r="CM72" s="48">
        <v>7.6123605269560989E-3</v>
      </c>
      <c r="CN72" s="48">
        <v>6.6854864005018591E-3</v>
      </c>
      <c r="CO72" s="48">
        <v>7.8902336097625182E-3</v>
      </c>
      <c r="CP72" s="48">
        <v>1.6657643776287843E-5</v>
      </c>
      <c r="CQ72" s="48">
        <v>0</v>
      </c>
      <c r="CR72" s="48">
        <v>1.7713254982243055E-2</v>
      </c>
      <c r="CS72" s="48">
        <v>9.0989308916057093E-3</v>
      </c>
      <c r="CT72" s="48">
        <v>6.8066801619433197E-3</v>
      </c>
      <c r="CU72" s="48">
        <v>7.2322934089970271E-3</v>
      </c>
      <c r="CV72" s="48">
        <v>2.0418307047787361E-2</v>
      </c>
      <c r="CW72" s="48">
        <v>3.0541113934674656E-3</v>
      </c>
      <c r="CX72" s="48">
        <v>3.0812216228802048E-3</v>
      </c>
      <c r="CY72" s="48">
        <v>1.8489888146817474E-2</v>
      </c>
      <c r="CZ72" s="48">
        <v>8.7507695400349285E-3</v>
      </c>
      <c r="DA72" s="48">
        <v>9.3802088055402518E-3</v>
      </c>
    </row>
    <row r="73" spans="2:105" ht="15">
      <c r="B73" s="18" t="s">
        <v>4</v>
      </c>
      <c r="C73" s="3"/>
      <c r="D73" s="13">
        <v>1.9737771080458107E-2</v>
      </c>
      <c r="E73" s="30">
        <v>1.4872553584747567E-2</v>
      </c>
      <c r="F73" s="38" t="s">
        <v>100</v>
      </c>
      <c r="G73" s="47">
        <v>2.5126032725155761E-2</v>
      </c>
      <c r="H73" s="48">
        <v>1.687124575607208E-2</v>
      </c>
      <c r="I73" s="48">
        <v>1.3288902148574781E-2</v>
      </c>
      <c r="J73" s="48">
        <v>1.3037389410038678E-2</v>
      </c>
      <c r="K73" s="48">
        <v>1.3543016590195323E-2</v>
      </c>
      <c r="L73" s="48">
        <v>2.6875743568739882E-2</v>
      </c>
      <c r="M73" s="48">
        <v>1.9818120714475605E-2</v>
      </c>
      <c r="N73" s="48">
        <v>2.1590831749621741E-2</v>
      </c>
      <c r="O73" s="48">
        <v>1.8524579433134777E-2</v>
      </c>
      <c r="P73" s="48">
        <v>2.0175597024055743E-2</v>
      </c>
      <c r="Q73" s="48">
        <v>1.447788067424154E-2</v>
      </c>
      <c r="R73" s="48">
        <v>1.4996957657754394E-2</v>
      </c>
      <c r="S73" s="48">
        <v>2.7735687462942221E-2</v>
      </c>
      <c r="T73" s="48">
        <v>2.1328645468871782E-2</v>
      </c>
      <c r="U73" s="48">
        <v>2.1188487052096923E-2</v>
      </c>
      <c r="V73" s="48">
        <v>2.0333739721686638E-2</v>
      </c>
      <c r="W73" s="48">
        <v>2.0714918037791141E-2</v>
      </c>
      <c r="X73" s="48">
        <v>1.4843017510072727E-2</v>
      </c>
      <c r="Y73" s="48">
        <v>1.3351909903634041E-2</v>
      </c>
      <c r="Z73" s="48">
        <v>2.910441497398019E-2</v>
      </c>
      <c r="AA73" s="48">
        <v>2.1836862089306065E-2</v>
      </c>
      <c r="AB73" s="48">
        <v>2.2057094483374878E-2</v>
      </c>
      <c r="AC73" s="48">
        <v>2.0746370572692456E-2</v>
      </c>
      <c r="AD73" s="48">
        <v>1.9510729167268672E-2</v>
      </c>
      <c r="AE73" s="48">
        <v>1.3128196508752131E-2</v>
      </c>
      <c r="AF73" s="48">
        <v>1.2131735504255501E-2</v>
      </c>
      <c r="AG73" s="48">
        <v>2.6463131488350992E-2</v>
      </c>
      <c r="AH73" s="48">
        <v>2.1478781567300181E-2</v>
      </c>
      <c r="AI73" s="48">
        <v>1.8412280426763638E-2</v>
      </c>
      <c r="AJ73" s="48">
        <v>2.0331055393311905E-2</v>
      </c>
      <c r="AK73" s="48">
        <v>1.3223050222103551E-2</v>
      </c>
      <c r="AL73" s="48">
        <v>9.4102964118564746E-3</v>
      </c>
      <c r="AM73" s="48">
        <v>7.7623757461436323E-3</v>
      </c>
      <c r="AN73" s="48">
        <v>9.7557139861606211E-3</v>
      </c>
      <c r="AO73" s="48">
        <v>3.3193336351855611E-2</v>
      </c>
      <c r="AP73" s="48">
        <v>2.5003362113020792E-2</v>
      </c>
      <c r="AQ73" s="48">
        <v>3.0134124890061564E-2</v>
      </c>
      <c r="AR73" s="48">
        <v>1.8548006419737546E-2</v>
      </c>
      <c r="AS73" s="48">
        <v>1.280664772553692E-2</v>
      </c>
      <c r="AT73" s="48">
        <v>1.2760950151204761E-2</v>
      </c>
      <c r="AU73" s="48">
        <v>2.6450092967056006E-2</v>
      </c>
      <c r="AV73" s="48">
        <v>1.8288865211612607E-2</v>
      </c>
      <c r="AW73" s="48">
        <v>2.0373263272503491E-2</v>
      </c>
      <c r="AX73" s="48">
        <v>2.1591984117466788E-2</v>
      </c>
      <c r="AY73" s="48">
        <v>1.9489485114029793E-2</v>
      </c>
      <c r="AZ73" s="48">
        <v>1.2797027282505948E-2</v>
      </c>
      <c r="BA73" s="48">
        <v>1.213259965105355E-2</v>
      </c>
      <c r="BB73" s="48">
        <v>2.4655497437803681E-2</v>
      </c>
      <c r="BC73" s="48">
        <v>2.3113035135011652E-2</v>
      </c>
      <c r="BD73" s="48">
        <v>2.2648750139788933E-2</v>
      </c>
      <c r="BE73" s="48">
        <v>2.3614901081765911E-2</v>
      </c>
      <c r="BF73" s="48">
        <v>1.9050819417877268E-2</v>
      </c>
      <c r="BG73" s="48">
        <v>1.6593364013949029E-2</v>
      </c>
      <c r="BH73" s="48">
        <v>1.5663527998875701E-2</v>
      </c>
      <c r="BI73" s="48">
        <v>2.5974169578486445E-2</v>
      </c>
      <c r="BJ73" s="48">
        <v>2.202957674655788E-2</v>
      </c>
      <c r="BK73" s="48">
        <v>2.3089835400388857E-2</v>
      </c>
      <c r="BL73" s="48">
        <v>2.61300239098258E-2</v>
      </c>
      <c r="BM73" s="48">
        <v>2.4032882325101947E-2</v>
      </c>
      <c r="BN73" s="48">
        <v>1.5273852778899207E-2</v>
      </c>
      <c r="BO73" s="48">
        <v>1.5737005729554738E-2</v>
      </c>
      <c r="BP73" s="48">
        <v>3.1139732855096598E-2</v>
      </c>
      <c r="BQ73" s="48">
        <v>2.4998661025119169E-2</v>
      </c>
      <c r="BR73" s="48">
        <v>2.6779161139578886E-2</v>
      </c>
      <c r="BS73" s="48">
        <v>2.470110824312003E-2</v>
      </c>
      <c r="BT73" s="48">
        <v>2.2222527246273369E-2</v>
      </c>
      <c r="BU73" s="48">
        <v>1.4652761184589653E-2</v>
      </c>
      <c r="BV73" s="48">
        <v>1.5126075957060482E-2</v>
      </c>
      <c r="BW73" s="48">
        <v>3.276514774814196E-2</v>
      </c>
      <c r="BX73" s="48">
        <v>2.4826236056182581E-2</v>
      </c>
      <c r="BY73" s="48">
        <v>2.4616981578324967E-2</v>
      </c>
      <c r="BZ73" s="48">
        <v>2.2711280107939911E-2</v>
      </c>
      <c r="CA73" s="48">
        <v>2.2140823874324738E-2</v>
      </c>
      <c r="CB73" s="48">
        <v>1.4199855177407676E-2</v>
      </c>
      <c r="CC73" s="48">
        <v>1.4173879038743904E-2</v>
      </c>
      <c r="CD73" s="48">
        <v>2.7218018523373716E-2</v>
      </c>
      <c r="CE73" s="48">
        <v>1.8893220667877998E-2</v>
      </c>
      <c r="CF73" s="48">
        <v>1.6204724827934416E-2</v>
      </c>
      <c r="CG73" s="48">
        <v>1.4842016678142453E-2</v>
      </c>
      <c r="CH73" s="48">
        <v>1.7668234866009928E-2</v>
      </c>
      <c r="CI73" s="48">
        <v>1.1425505702817629E-2</v>
      </c>
      <c r="CJ73" s="48">
        <v>1.2153664239069092E-2</v>
      </c>
      <c r="CK73" s="48">
        <v>2.4187652543612007E-2</v>
      </c>
      <c r="CL73" s="48">
        <v>1.5973723365430504E-2</v>
      </c>
      <c r="CM73" s="48">
        <v>1.3509912289849027E-2</v>
      </c>
      <c r="CN73" s="48">
        <v>1.4374691938880673E-2</v>
      </c>
      <c r="CO73" s="48">
        <v>1.348076223218503E-2</v>
      </c>
      <c r="CP73" s="48">
        <v>4.5975096822554453E-3</v>
      </c>
      <c r="CQ73" s="48">
        <v>6.8953338771116958E-4</v>
      </c>
      <c r="CR73" s="48">
        <v>2.267521330179317E-2</v>
      </c>
      <c r="CS73" s="48">
        <v>1.5326870939690009E-2</v>
      </c>
      <c r="CT73" s="48">
        <v>1.3632338056680161E-2</v>
      </c>
      <c r="CU73" s="48">
        <v>1.5703828104367139E-2</v>
      </c>
      <c r="CV73" s="48">
        <v>2.9641259497116348E-2</v>
      </c>
      <c r="CW73" s="48">
        <v>9.9006053823856265E-3</v>
      </c>
      <c r="CX73" s="48">
        <v>8.6150025224106478E-3</v>
      </c>
      <c r="CY73" s="48">
        <v>2.7121423608720416E-2</v>
      </c>
      <c r="CZ73" s="48">
        <v>1.802294171598005E-2</v>
      </c>
      <c r="DA73" s="48">
        <v>1.57964111111886E-2</v>
      </c>
    </row>
    <row r="74" spans="2:105">
      <c r="B74" s="18"/>
      <c r="C74" s="3"/>
      <c r="D74" s="8"/>
      <c r="E74" s="3"/>
      <c r="F74" s="39"/>
      <c r="G74" s="45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9"/>
      <c r="CV74" s="49"/>
      <c r="CW74" s="49"/>
      <c r="CX74" s="49"/>
      <c r="CY74" s="49"/>
      <c r="CZ74" s="49"/>
      <c r="DA74" s="49"/>
    </row>
    <row r="75" spans="2:105" ht="15">
      <c r="B75" s="18" t="s">
        <v>52</v>
      </c>
      <c r="C75" s="3"/>
      <c r="D75" s="12">
        <v>599.5</v>
      </c>
      <c r="E75" s="29">
        <v>224.86666666666667</v>
      </c>
      <c r="F75" s="38" t="s">
        <v>101</v>
      </c>
      <c r="G75" s="43">
        <v>41</v>
      </c>
      <c r="H75" s="44">
        <v>780</v>
      </c>
      <c r="I75" s="44">
        <v>606</v>
      </c>
      <c r="J75" s="44">
        <v>220</v>
      </c>
      <c r="K75" s="44">
        <v>182</v>
      </c>
      <c r="L75" s="44">
        <v>709</v>
      </c>
      <c r="M75" s="44">
        <v>692</v>
      </c>
      <c r="N75" s="44">
        <v>842</v>
      </c>
      <c r="O75" s="44">
        <v>799</v>
      </c>
      <c r="P75" s="44">
        <v>897</v>
      </c>
      <c r="Q75" s="44">
        <v>226</v>
      </c>
      <c r="R75" s="44">
        <v>352</v>
      </c>
      <c r="S75" s="44">
        <v>1011</v>
      </c>
      <c r="T75" s="44">
        <v>807</v>
      </c>
      <c r="U75" s="44">
        <v>763</v>
      </c>
      <c r="V75" s="44">
        <v>840</v>
      </c>
      <c r="W75" s="44">
        <v>952</v>
      </c>
      <c r="X75" s="44">
        <v>184</v>
      </c>
      <c r="Y75" s="44">
        <v>172</v>
      </c>
      <c r="Z75" s="44">
        <v>555</v>
      </c>
      <c r="AA75" s="44">
        <v>1719</v>
      </c>
      <c r="AB75" s="44">
        <v>620</v>
      </c>
      <c r="AC75" s="44">
        <v>564</v>
      </c>
      <c r="AD75" s="44">
        <v>654</v>
      </c>
      <c r="AE75" s="44">
        <v>432</v>
      </c>
      <c r="AF75" s="44">
        <v>214</v>
      </c>
      <c r="AG75" s="44">
        <v>729</v>
      </c>
      <c r="AH75" s="44">
        <v>931</v>
      </c>
      <c r="AI75" s="44">
        <v>777</v>
      </c>
      <c r="AJ75" s="44">
        <v>858</v>
      </c>
      <c r="AK75" s="44">
        <v>510</v>
      </c>
      <c r="AL75" s="44">
        <v>651</v>
      </c>
      <c r="AM75" s="44">
        <v>223</v>
      </c>
      <c r="AN75" s="44">
        <v>916</v>
      </c>
      <c r="AO75" s="44">
        <v>991</v>
      </c>
      <c r="AP75" s="44">
        <v>872</v>
      </c>
      <c r="AQ75" s="44">
        <v>841</v>
      </c>
      <c r="AR75" s="44">
        <v>646</v>
      </c>
      <c r="AS75" s="44">
        <v>156</v>
      </c>
      <c r="AT75" s="44">
        <v>199</v>
      </c>
      <c r="AU75" s="44">
        <v>862</v>
      </c>
      <c r="AV75" s="44">
        <v>686</v>
      </c>
      <c r="AW75" s="44">
        <v>668</v>
      </c>
      <c r="AX75" s="44">
        <v>761</v>
      </c>
      <c r="AY75" s="44">
        <v>626</v>
      </c>
      <c r="AZ75" s="44">
        <v>142</v>
      </c>
      <c r="BA75" s="44">
        <v>235</v>
      </c>
      <c r="BB75" s="44">
        <v>830</v>
      </c>
      <c r="BC75" s="44">
        <v>651</v>
      </c>
      <c r="BD75" s="44">
        <v>571</v>
      </c>
      <c r="BE75" s="44">
        <v>489</v>
      </c>
      <c r="BF75" s="44">
        <v>444</v>
      </c>
      <c r="BG75" s="44">
        <v>194</v>
      </c>
      <c r="BH75" s="44">
        <v>299</v>
      </c>
      <c r="BI75" s="44">
        <v>793</v>
      </c>
      <c r="BJ75" s="44">
        <v>605</v>
      </c>
      <c r="BK75" s="44">
        <v>1046</v>
      </c>
      <c r="BL75" s="44">
        <v>863</v>
      </c>
      <c r="BM75" s="44">
        <v>1081</v>
      </c>
      <c r="BN75" s="44">
        <v>163</v>
      </c>
      <c r="BO75" s="44">
        <v>352</v>
      </c>
      <c r="BP75" s="44">
        <v>930</v>
      </c>
      <c r="BQ75" s="44">
        <v>1362</v>
      </c>
      <c r="BR75" s="44">
        <v>618</v>
      </c>
      <c r="BS75" s="44">
        <v>348</v>
      </c>
      <c r="BT75" s="44">
        <v>487</v>
      </c>
      <c r="BU75" s="44">
        <v>181</v>
      </c>
      <c r="BV75" s="44">
        <v>312</v>
      </c>
      <c r="BW75" s="44">
        <v>715</v>
      </c>
      <c r="BX75" s="44">
        <v>199</v>
      </c>
      <c r="BY75" s="44">
        <v>991</v>
      </c>
      <c r="BZ75" s="44">
        <v>970</v>
      </c>
      <c r="CA75" s="44">
        <v>768</v>
      </c>
      <c r="CB75" s="44">
        <v>156</v>
      </c>
      <c r="CC75" s="44">
        <v>348</v>
      </c>
      <c r="CD75" s="44">
        <v>757</v>
      </c>
      <c r="CE75" s="44">
        <v>714</v>
      </c>
      <c r="CF75" s="44">
        <v>550</v>
      </c>
      <c r="CG75" s="44">
        <v>502</v>
      </c>
      <c r="CH75" s="44">
        <v>634</v>
      </c>
      <c r="CI75" s="44">
        <v>71</v>
      </c>
      <c r="CJ75" s="44">
        <v>243</v>
      </c>
      <c r="CK75" s="44">
        <v>521</v>
      </c>
      <c r="CL75" s="44">
        <v>487</v>
      </c>
      <c r="CM75" s="44">
        <v>383</v>
      </c>
      <c r="CN75" s="44">
        <v>238</v>
      </c>
      <c r="CO75" s="44">
        <v>228</v>
      </c>
      <c r="CP75" s="44">
        <v>13</v>
      </c>
      <c r="CQ75" s="44">
        <v>142</v>
      </c>
      <c r="CR75" s="44">
        <v>224</v>
      </c>
      <c r="CS75" s="44">
        <v>203</v>
      </c>
      <c r="CT75" s="44">
        <v>262</v>
      </c>
      <c r="CU75" s="44">
        <v>277</v>
      </c>
      <c r="CV75" s="44">
        <v>351</v>
      </c>
      <c r="CW75" s="44">
        <v>33</v>
      </c>
      <c r="CX75" s="44">
        <v>205</v>
      </c>
      <c r="CY75" s="44">
        <v>402</v>
      </c>
      <c r="CZ75" s="44">
        <v>412</v>
      </c>
      <c r="DA75" s="44">
        <v>0</v>
      </c>
    </row>
    <row r="76" spans="2:105" ht="15">
      <c r="B76" s="18" t="s">
        <v>55</v>
      </c>
      <c r="C76" s="3"/>
      <c r="D76" s="12">
        <v>1173.2380952380952</v>
      </c>
      <c r="E76" s="29">
        <v>1087.8</v>
      </c>
      <c r="F76" s="38" t="s">
        <v>102</v>
      </c>
      <c r="G76" s="43">
        <v>324</v>
      </c>
      <c r="H76" s="44">
        <v>869</v>
      </c>
      <c r="I76" s="44">
        <v>967</v>
      </c>
      <c r="J76" s="44">
        <v>546</v>
      </c>
      <c r="K76" s="44">
        <v>325</v>
      </c>
      <c r="L76" s="44">
        <v>729</v>
      </c>
      <c r="M76" s="44">
        <v>1190</v>
      </c>
      <c r="N76" s="44">
        <v>3160</v>
      </c>
      <c r="O76" s="44">
        <v>828</v>
      </c>
      <c r="P76" s="44">
        <v>2779</v>
      </c>
      <c r="Q76" s="44">
        <v>1326</v>
      </c>
      <c r="R76" s="44">
        <v>626</v>
      </c>
      <c r="S76" s="44">
        <v>693</v>
      </c>
      <c r="T76" s="44">
        <v>981</v>
      </c>
      <c r="U76" s="44">
        <v>1683</v>
      </c>
      <c r="V76" s="44">
        <v>1314</v>
      </c>
      <c r="W76" s="44">
        <v>991</v>
      </c>
      <c r="X76" s="44">
        <v>831</v>
      </c>
      <c r="Y76" s="44">
        <v>477</v>
      </c>
      <c r="Z76" s="44">
        <v>620</v>
      </c>
      <c r="AA76" s="44">
        <v>927</v>
      </c>
      <c r="AB76" s="44">
        <v>1540</v>
      </c>
      <c r="AC76" s="44">
        <v>1474</v>
      </c>
      <c r="AD76" s="44">
        <v>1386</v>
      </c>
      <c r="AE76" s="44">
        <v>735</v>
      </c>
      <c r="AF76" s="44">
        <v>486</v>
      </c>
      <c r="AG76" s="44">
        <v>598</v>
      </c>
      <c r="AH76" s="44">
        <v>1507</v>
      </c>
      <c r="AI76" s="44">
        <v>1255</v>
      </c>
      <c r="AJ76" s="44">
        <v>8857</v>
      </c>
      <c r="AK76" s="44">
        <v>1133</v>
      </c>
      <c r="AL76" s="44">
        <v>821</v>
      </c>
      <c r="AM76" s="44">
        <v>496</v>
      </c>
      <c r="AN76" s="44">
        <v>614</v>
      </c>
      <c r="AO76" s="44">
        <v>657</v>
      </c>
      <c r="AP76" s="44">
        <v>570</v>
      </c>
      <c r="AQ76" s="44">
        <v>873</v>
      </c>
      <c r="AR76" s="44">
        <v>1845</v>
      </c>
      <c r="AS76" s="44">
        <v>946</v>
      </c>
      <c r="AT76" s="44">
        <v>505</v>
      </c>
      <c r="AU76" s="44">
        <v>624</v>
      </c>
      <c r="AV76" s="44">
        <v>814</v>
      </c>
      <c r="AW76" s="44">
        <v>1360</v>
      </c>
      <c r="AX76" s="44">
        <v>928</v>
      </c>
      <c r="AY76" s="44">
        <v>990</v>
      </c>
      <c r="AZ76" s="44">
        <v>675</v>
      </c>
      <c r="BA76" s="44">
        <v>377</v>
      </c>
      <c r="BB76" s="44">
        <v>583</v>
      </c>
      <c r="BC76" s="44">
        <v>974</v>
      </c>
      <c r="BD76" s="44">
        <v>1188</v>
      </c>
      <c r="BE76" s="44">
        <v>1004</v>
      </c>
      <c r="BF76" s="44">
        <v>1329</v>
      </c>
      <c r="BG76" s="44">
        <v>782</v>
      </c>
      <c r="BH76" s="44">
        <v>446</v>
      </c>
      <c r="BI76" s="44">
        <v>533</v>
      </c>
      <c r="BJ76" s="44">
        <v>5854</v>
      </c>
      <c r="BK76" s="44">
        <v>2338</v>
      </c>
      <c r="BL76" s="44">
        <v>1142</v>
      </c>
      <c r="BM76" s="44">
        <v>8525</v>
      </c>
      <c r="BN76" s="44">
        <v>645</v>
      </c>
      <c r="BO76" s="44">
        <v>439</v>
      </c>
      <c r="BP76" s="44">
        <v>350</v>
      </c>
      <c r="BQ76" s="44">
        <v>1483</v>
      </c>
      <c r="BR76" s="44">
        <v>918</v>
      </c>
      <c r="BS76" s="44">
        <v>878</v>
      </c>
      <c r="BT76" s="44">
        <v>840</v>
      </c>
      <c r="BU76" s="44">
        <v>673</v>
      </c>
      <c r="BV76" s="44">
        <v>334</v>
      </c>
      <c r="BW76" s="44">
        <v>720</v>
      </c>
      <c r="BX76" s="44">
        <v>565</v>
      </c>
      <c r="BY76" s="44">
        <v>1239</v>
      </c>
      <c r="BZ76" s="44">
        <v>669</v>
      </c>
      <c r="CA76" s="44">
        <v>1049</v>
      </c>
      <c r="CB76" s="44">
        <v>767</v>
      </c>
      <c r="CC76" s="44">
        <v>437</v>
      </c>
      <c r="CD76" s="44">
        <v>564</v>
      </c>
      <c r="CE76" s="44">
        <v>1155</v>
      </c>
      <c r="CF76" s="44">
        <v>990</v>
      </c>
      <c r="CG76" s="44">
        <v>1226</v>
      </c>
      <c r="CH76" s="44">
        <v>894</v>
      </c>
      <c r="CI76" s="44">
        <v>748</v>
      </c>
      <c r="CJ76" s="44">
        <v>410</v>
      </c>
      <c r="CK76" s="44">
        <v>533</v>
      </c>
      <c r="CL76" s="44">
        <v>1076</v>
      </c>
      <c r="CM76" s="44">
        <v>830</v>
      </c>
      <c r="CN76" s="44">
        <v>4526</v>
      </c>
      <c r="CO76" s="44">
        <v>4906</v>
      </c>
      <c r="CP76" s="44">
        <v>565</v>
      </c>
      <c r="CQ76" s="44">
        <v>315</v>
      </c>
      <c r="CR76" s="44">
        <v>442</v>
      </c>
      <c r="CS76" s="44">
        <v>520</v>
      </c>
      <c r="CT76" s="44">
        <v>872</v>
      </c>
      <c r="CU76" s="44">
        <v>663</v>
      </c>
      <c r="CV76" s="44">
        <v>695</v>
      </c>
      <c r="CW76" s="44">
        <v>701</v>
      </c>
      <c r="CX76" s="44">
        <v>360</v>
      </c>
      <c r="CY76" s="44">
        <v>474</v>
      </c>
      <c r="CZ76" s="44">
        <v>448</v>
      </c>
      <c r="DA76" s="44">
        <v>0</v>
      </c>
    </row>
    <row r="77" spans="2:105" ht="15">
      <c r="B77" s="18" t="s">
        <v>3</v>
      </c>
      <c r="C77" s="3"/>
      <c r="D77" s="12">
        <v>1772.7380952380952</v>
      </c>
      <c r="E77" s="29">
        <v>1312.6666666666667</v>
      </c>
      <c r="F77" s="38" t="s">
        <v>103</v>
      </c>
      <c r="G77" s="43">
        <v>365</v>
      </c>
      <c r="H77" s="44">
        <v>1649</v>
      </c>
      <c r="I77" s="44">
        <v>1573</v>
      </c>
      <c r="J77" s="44">
        <v>766</v>
      </c>
      <c r="K77" s="44">
        <v>507</v>
      </c>
      <c r="L77" s="44">
        <v>1438</v>
      </c>
      <c r="M77" s="44">
        <v>1882</v>
      </c>
      <c r="N77" s="44">
        <v>4002</v>
      </c>
      <c r="O77" s="44">
        <v>1627</v>
      </c>
      <c r="P77" s="44">
        <v>3676</v>
      </c>
      <c r="Q77" s="44">
        <v>1552</v>
      </c>
      <c r="R77" s="44">
        <v>978</v>
      </c>
      <c r="S77" s="44">
        <v>1704</v>
      </c>
      <c r="T77" s="44">
        <v>1788</v>
      </c>
      <c r="U77" s="44">
        <v>2446</v>
      </c>
      <c r="V77" s="44">
        <v>2154</v>
      </c>
      <c r="W77" s="44">
        <v>1943</v>
      </c>
      <c r="X77" s="44">
        <v>1015</v>
      </c>
      <c r="Y77" s="44">
        <v>649</v>
      </c>
      <c r="Z77" s="44">
        <v>1175</v>
      </c>
      <c r="AA77" s="44">
        <v>2646</v>
      </c>
      <c r="AB77" s="44">
        <v>2160</v>
      </c>
      <c r="AC77" s="44">
        <v>2038</v>
      </c>
      <c r="AD77" s="44">
        <v>2040</v>
      </c>
      <c r="AE77" s="44">
        <v>1167</v>
      </c>
      <c r="AF77" s="44">
        <v>700</v>
      </c>
      <c r="AG77" s="44">
        <v>1327</v>
      </c>
      <c r="AH77" s="44">
        <v>2438</v>
      </c>
      <c r="AI77" s="44">
        <v>2032</v>
      </c>
      <c r="AJ77" s="44">
        <v>9715</v>
      </c>
      <c r="AK77" s="44">
        <v>1643</v>
      </c>
      <c r="AL77" s="44">
        <v>1472</v>
      </c>
      <c r="AM77" s="44">
        <v>719</v>
      </c>
      <c r="AN77" s="44">
        <v>1530</v>
      </c>
      <c r="AO77" s="44">
        <v>1648</v>
      </c>
      <c r="AP77" s="44">
        <v>1442</v>
      </c>
      <c r="AQ77" s="44">
        <v>1714</v>
      </c>
      <c r="AR77" s="44">
        <v>2491</v>
      </c>
      <c r="AS77" s="44">
        <v>1102</v>
      </c>
      <c r="AT77" s="44">
        <v>704</v>
      </c>
      <c r="AU77" s="44">
        <v>1486</v>
      </c>
      <c r="AV77" s="44">
        <v>1500</v>
      </c>
      <c r="AW77" s="44">
        <v>2028</v>
      </c>
      <c r="AX77" s="44">
        <v>1689</v>
      </c>
      <c r="AY77" s="44">
        <v>1616</v>
      </c>
      <c r="AZ77" s="44">
        <v>817</v>
      </c>
      <c r="BA77" s="44">
        <v>612</v>
      </c>
      <c r="BB77" s="44">
        <v>1413</v>
      </c>
      <c r="BC77" s="44">
        <v>1625</v>
      </c>
      <c r="BD77" s="44">
        <v>1759</v>
      </c>
      <c r="BE77" s="44">
        <v>1493</v>
      </c>
      <c r="BF77" s="44">
        <v>1773</v>
      </c>
      <c r="BG77" s="44">
        <v>976</v>
      </c>
      <c r="BH77" s="44">
        <v>745</v>
      </c>
      <c r="BI77" s="44">
        <v>1326</v>
      </c>
      <c r="BJ77" s="44">
        <v>6459</v>
      </c>
      <c r="BK77" s="44">
        <v>3384</v>
      </c>
      <c r="BL77" s="44">
        <v>2005</v>
      </c>
      <c r="BM77" s="44">
        <v>9606</v>
      </c>
      <c r="BN77" s="44">
        <v>808</v>
      </c>
      <c r="BO77" s="44">
        <v>791</v>
      </c>
      <c r="BP77" s="44">
        <v>1280</v>
      </c>
      <c r="BQ77" s="44">
        <v>2845</v>
      </c>
      <c r="BR77" s="44">
        <v>1536</v>
      </c>
      <c r="BS77" s="44">
        <v>1226</v>
      </c>
      <c r="BT77" s="44">
        <v>1327</v>
      </c>
      <c r="BU77" s="44">
        <v>854</v>
      </c>
      <c r="BV77" s="44">
        <v>646</v>
      </c>
      <c r="BW77" s="44">
        <v>1435</v>
      </c>
      <c r="BX77" s="44">
        <v>764</v>
      </c>
      <c r="BY77" s="44">
        <v>2230</v>
      </c>
      <c r="BZ77" s="44">
        <v>1639</v>
      </c>
      <c r="CA77" s="44">
        <v>1817</v>
      </c>
      <c r="CB77" s="44">
        <v>923</v>
      </c>
      <c r="CC77" s="44">
        <v>785</v>
      </c>
      <c r="CD77" s="44">
        <v>1321</v>
      </c>
      <c r="CE77" s="44">
        <v>1869</v>
      </c>
      <c r="CF77" s="44">
        <v>1540</v>
      </c>
      <c r="CG77" s="44">
        <v>1728</v>
      </c>
      <c r="CH77" s="44">
        <v>1528</v>
      </c>
      <c r="CI77" s="44">
        <v>819</v>
      </c>
      <c r="CJ77" s="44">
        <v>653</v>
      </c>
      <c r="CK77" s="44">
        <v>1054</v>
      </c>
      <c r="CL77" s="44">
        <v>1563</v>
      </c>
      <c r="CM77" s="44">
        <v>1213</v>
      </c>
      <c r="CN77" s="44">
        <v>4764</v>
      </c>
      <c r="CO77" s="44">
        <v>5134</v>
      </c>
      <c r="CP77" s="44">
        <v>578</v>
      </c>
      <c r="CQ77" s="44">
        <v>457</v>
      </c>
      <c r="CR77" s="44">
        <v>666</v>
      </c>
      <c r="CS77" s="44">
        <v>723</v>
      </c>
      <c r="CT77" s="44">
        <v>1134</v>
      </c>
      <c r="CU77" s="44">
        <v>940</v>
      </c>
      <c r="CV77" s="44">
        <v>1046</v>
      </c>
      <c r="CW77" s="44">
        <v>734</v>
      </c>
      <c r="CX77" s="44">
        <v>565</v>
      </c>
      <c r="CY77" s="44">
        <v>876</v>
      </c>
      <c r="CZ77" s="44">
        <v>860</v>
      </c>
      <c r="DA77" s="44">
        <v>0</v>
      </c>
    </row>
    <row r="78" spans="2:105">
      <c r="B78" s="18"/>
      <c r="C78" s="3"/>
      <c r="D78" s="8"/>
      <c r="E78" s="3"/>
      <c r="F78" s="39"/>
      <c r="G78" s="45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</row>
    <row r="79" spans="2:105" ht="15">
      <c r="B79" s="18" t="s">
        <v>53</v>
      </c>
      <c r="C79" s="3"/>
      <c r="D79" s="13">
        <v>0.41678225513102424</v>
      </c>
      <c r="E79" s="30">
        <v>0.35008522589302699</v>
      </c>
      <c r="F79" s="38" t="s">
        <v>104</v>
      </c>
      <c r="G79" s="47">
        <v>5.2496798975672214E-2</v>
      </c>
      <c r="H79" s="48">
        <v>0.5512367491166078</v>
      </c>
      <c r="I79" s="48">
        <v>0.46615384615384614</v>
      </c>
      <c r="J79" s="48">
        <v>0.20853080568720378</v>
      </c>
      <c r="K79" s="48">
        <v>0.1728395061728395</v>
      </c>
      <c r="L79" s="48">
        <v>0.41510538641686184</v>
      </c>
      <c r="M79" s="48">
        <v>0.39430199430199431</v>
      </c>
      <c r="N79" s="48">
        <v>0.48502304147465436</v>
      </c>
      <c r="O79" s="48">
        <v>0.53160345974717227</v>
      </c>
      <c r="P79" s="48">
        <v>0.59640957446808507</v>
      </c>
      <c r="Q79" s="48">
        <v>0.19618055555555555</v>
      </c>
      <c r="R79" s="48">
        <v>0.26566037735849057</v>
      </c>
      <c r="S79" s="48">
        <v>0.64849262347658754</v>
      </c>
      <c r="T79" s="48">
        <v>0.47248243559718972</v>
      </c>
      <c r="U79" s="48">
        <v>0.46638141809290956</v>
      </c>
      <c r="V79" s="48">
        <v>0.47404063205417607</v>
      </c>
      <c r="W79" s="48">
        <v>0.63509006004002666</v>
      </c>
      <c r="X79" s="48">
        <v>0.14862681744749595</v>
      </c>
      <c r="Y79" s="48">
        <v>0.15852534562211981</v>
      </c>
      <c r="Z79" s="48">
        <v>0.3594559585492228</v>
      </c>
      <c r="AA79" s="48">
        <v>1.0520195838433293</v>
      </c>
      <c r="AB79" s="48">
        <v>0.37417018708509353</v>
      </c>
      <c r="AC79" s="48">
        <v>0.32525951557093424</v>
      </c>
      <c r="AD79" s="48">
        <v>0.40345465761875388</v>
      </c>
      <c r="AE79" s="48">
        <v>0.36734693877551022</v>
      </c>
      <c r="AF79" s="48">
        <v>0.19192825112107623</v>
      </c>
      <c r="AG79" s="48">
        <v>0.41993087557603687</v>
      </c>
      <c r="AH79" s="48">
        <v>0.4856546687532603</v>
      </c>
      <c r="AI79" s="48">
        <v>0.4826086956521739</v>
      </c>
      <c r="AJ79" s="48">
        <v>0.49652777777777779</v>
      </c>
      <c r="AK79" s="48">
        <v>0.38374717832957111</v>
      </c>
      <c r="AL79" s="48">
        <v>0.46235795454545453</v>
      </c>
      <c r="AM79" s="48">
        <v>0.1971706454465075</v>
      </c>
      <c r="AN79" s="48">
        <v>0.53317811408614668</v>
      </c>
      <c r="AO79" s="48">
        <v>0.62840837032339891</v>
      </c>
      <c r="AP79" s="48">
        <v>0.50934579439252337</v>
      </c>
      <c r="AQ79" s="48">
        <v>0.5768175582990398</v>
      </c>
      <c r="AR79" s="48">
        <v>0.49577897160399081</v>
      </c>
      <c r="AS79" s="48">
        <v>0.13720316622691292</v>
      </c>
      <c r="AT79" s="48">
        <v>0.17304347826086958</v>
      </c>
      <c r="AU79" s="48">
        <v>0.53707165109034272</v>
      </c>
      <c r="AV79" s="48">
        <v>0.46540027137042062</v>
      </c>
      <c r="AW79" s="48">
        <v>0.46388888888888891</v>
      </c>
      <c r="AX79" s="48">
        <v>0.51108126259234388</v>
      </c>
      <c r="AY79" s="48">
        <v>0.514379622021364</v>
      </c>
      <c r="AZ79" s="48">
        <v>0.13197026022304834</v>
      </c>
      <c r="BA79" s="48">
        <v>0.25571273122959737</v>
      </c>
      <c r="BB79" s="48">
        <v>0.52234109502831971</v>
      </c>
      <c r="BC79" s="48">
        <v>0.37826844857640907</v>
      </c>
      <c r="BD79" s="48">
        <v>0.40126493323963458</v>
      </c>
      <c r="BE79" s="48">
        <v>0.30166563849475631</v>
      </c>
      <c r="BF79" s="48">
        <v>0.3178239083750895</v>
      </c>
      <c r="BG79" s="48">
        <v>0.15311760063141278</v>
      </c>
      <c r="BH79" s="48">
        <v>0.23432601880877743</v>
      </c>
      <c r="BI79" s="48">
        <v>0.5009475679090335</v>
      </c>
      <c r="BJ79" s="48">
        <v>0.34122955442752395</v>
      </c>
      <c r="BK79" s="48">
        <v>0.68054651919323361</v>
      </c>
      <c r="BL79" s="48">
        <v>0.44370179948586119</v>
      </c>
      <c r="BM79" s="48">
        <v>0.62341407151095729</v>
      </c>
      <c r="BN79" s="48">
        <v>0.15421002838221382</v>
      </c>
      <c r="BO79" s="48">
        <v>0.28548256285482565</v>
      </c>
      <c r="BP79" s="48">
        <v>0.50026896180742331</v>
      </c>
      <c r="BQ79" s="48">
        <v>0.88787483702737935</v>
      </c>
      <c r="BR79" s="48">
        <v>0.33550488599348532</v>
      </c>
      <c r="BS79" s="48">
        <v>0.19795221843003413</v>
      </c>
      <c r="BT79" s="48">
        <v>0.33725761772853186</v>
      </c>
      <c r="BU79" s="48">
        <v>0.1720532319391635</v>
      </c>
      <c r="BV79" s="48">
        <v>0.32911392405063289</v>
      </c>
      <c r="BW79" s="48">
        <v>0.51699204627621109</v>
      </c>
      <c r="BX79" s="48">
        <v>0.11463133640552996</v>
      </c>
      <c r="BY79" s="48">
        <v>0.6422553467271549</v>
      </c>
      <c r="BZ79" s="48">
        <v>0.64969859343603487</v>
      </c>
      <c r="CA79" s="48">
        <v>0.59122401847575057</v>
      </c>
      <c r="CB79" s="48">
        <v>0.16578108395324123</v>
      </c>
      <c r="CC79" s="48">
        <v>0.39545454545454545</v>
      </c>
      <c r="CD79" s="48">
        <v>0.58455598455598456</v>
      </c>
      <c r="CE79" s="48">
        <v>0.58143322475570036</v>
      </c>
      <c r="CF79" s="48">
        <v>0.56352459016393441</v>
      </c>
      <c r="CG79" s="48">
        <v>0.51859504132231404</v>
      </c>
      <c r="CH79" s="48">
        <v>0.75746714456391873</v>
      </c>
      <c r="CI79" s="48">
        <v>0.10319767441860465</v>
      </c>
      <c r="CJ79" s="48">
        <v>0.31931668856767409</v>
      </c>
      <c r="CK79" s="48">
        <v>0.56815703380588878</v>
      </c>
      <c r="CL79" s="48">
        <v>0.56496519721577731</v>
      </c>
      <c r="CM79" s="48">
        <v>0.75245579567779963</v>
      </c>
      <c r="CN79" s="48">
        <v>0.27738927738927738</v>
      </c>
      <c r="CO79" s="48">
        <v>0.31578947368421051</v>
      </c>
      <c r="CP79" s="48">
        <v>2.3636363636363636E-2</v>
      </c>
      <c r="CQ79" s="48">
        <v>1.7317073170731707</v>
      </c>
      <c r="CR79" s="48">
        <v>0.28176100628930817</v>
      </c>
      <c r="CS79" s="48">
        <v>0.20841889117043122</v>
      </c>
      <c r="CT79" s="48">
        <v>0.2428174235403151</v>
      </c>
      <c r="CU79" s="48">
        <v>0.2214228617106315</v>
      </c>
      <c r="CV79" s="48">
        <v>0.30025662959794697</v>
      </c>
      <c r="CW79" s="48">
        <v>3.7457434733257661E-2</v>
      </c>
      <c r="CX79" s="48">
        <v>0.28751753155680226</v>
      </c>
      <c r="CY79" s="48">
        <v>0.2915155910079768</v>
      </c>
      <c r="CZ79" s="48">
        <v>0.2791327913279133</v>
      </c>
      <c r="DA79" s="48">
        <v>0</v>
      </c>
    </row>
    <row r="80" spans="2:105" ht="15">
      <c r="B80" s="18" t="s">
        <v>56</v>
      </c>
      <c r="C80" s="3"/>
      <c r="D80" s="13">
        <v>0.83507200378196278</v>
      </c>
      <c r="E80" s="30">
        <v>0</v>
      </c>
      <c r="F80" s="38" t="s">
        <v>78</v>
      </c>
      <c r="G80" s="47">
        <v>9.8901098901098897E-2</v>
      </c>
      <c r="H80" s="48">
        <v>0.40645463049579045</v>
      </c>
      <c r="I80" s="48">
        <v>0.72816265060240959</v>
      </c>
      <c r="J80" s="48">
        <v>0.42292796281951978</v>
      </c>
      <c r="K80" s="48">
        <v>0.25651144435674822</v>
      </c>
      <c r="L80" s="48">
        <v>0.1916403785488959</v>
      </c>
      <c r="M80" s="48">
        <v>0.54189435336976322</v>
      </c>
      <c r="N80" s="48">
        <v>1.323283082077052</v>
      </c>
      <c r="O80" s="48">
        <v>0.43740095087163233</v>
      </c>
      <c r="P80" s="48">
        <v>1.4185809086268504</v>
      </c>
      <c r="Q80" s="48">
        <v>1.1013289036544851</v>
      </c>
      <c r="R80" s="48">
        <v>0.52649285113540789</v>
      </c>
      <c r="S80" s="48">
        <v>0.19839679358717435</v>
      </c>
      <c r="T80" s="48">
        <v>0.48064674179323863</v>
      </c>
      <c r="U80" s="48">
        <v>0.77166437414030264</v>
      </c>
      <c r="V80" s="48">
        <v>0.65243296921549154</v>
      </c>
      <c r="W80" s="48">
        <v>0.52323125659978875</v>
      </c>
      <c r="X80" s="48">
        <v>0.75203619909502262</v>
      </c>
      <c r="Y80" s="48">
        <v>0.43363636363636365</v>
      </c>
      <c r="Z80" s="48">
        <v>0.15484515484515485</v>
      </c>
      <c r="AA80" s="48">
        <v>0.42542450665442866</v>
      </c>
      <c r="AB80" s="48">
        <v>0.73508353221957046</v>
      </c>
      <c r="AC80" s="48">
        <v>0.83750000000000002</v>
      </c>
      <c r="AD80" s="48">
        <v>0.78974358974358971</v>
      </c>
      <c r="AE80" s="48">
        <v>0.72700296735905046</v>
      </c>
      <c r="AF80" s="48">
        <v>0.47834645669291337</v>
      </c>
      <c r="AG80" s="48">
        <v>0.18559900682805711</v>
      </c>
      <c r="AH80" s="48">
        <v>0.73764072442486539</v>
      </c>
      <c r="AI80" s="48">
        <v>0.65569487983281083</v>
      </c>
      <c r="AJ80" s="48">
        <v>5.1137413394919164</v>
      </c>
      <c r="AK80" s="48">
        <v>1.3329411764705883</v>
      </c>
      <c r="AL80" s="48">
        <v>8.2100000000000009</v>
      </c>
      <c r="AM80" s="48">
        <v>4.1333333333333337</v>
      </c>
      <c r="AN80" s="48">
        <v>4.2937062937062933</v>
      </c>
      <c r="AO80" s="48">
        <v>0.13684649031451782</v>
      </c>
      <c r="AP80" s="48">
        <v>0.19414168937329701</v>
      </c>
      <c r="AQ80" s="48">
        <v>0.21694831013916502</v>
      </c>
      <c r="AR80" s="48">
        <v>1.1222627737226278</v>
      </c>
      <c r="AS80" s="48">
        <v>0.986444212721585</v>
      </c>
      <c r="AT80" s="48">
        <v>0.53552492046659594</v>
      </c>
      <c r="AU80" s="48">
        <v>0.19567262464722485</v>
      </c>
      <c r="AV80" s="48">
        <v>0.43857758620689657</v>
      </c>
      <c r="AW80" s="48">
        <v>0.67898152770843734</v>
      </c>
      <c r="AX80" s="48">
        <v>0.52968036529680362</v>
      </c>
      <c r="AY80" s="48">
        <v>0.62185929648241201</v>
      </c>
      <c r="AZ80" s="48">
        <v>0.76099210822998875</v>
      </c>
      <c r="BA80" s="48">
        <v>0.42407199100112486</v>
      </c>
      <c r="BB80" s="48">
        <v>0.19089718402095612</v>
      </c>
      <c r="BC80" s="48">
        <v>0.41874462596732587</v>
      </c>
      <c r="BD80" s="48">
        <v>0.48989690721649487</v>
      </c>
      <c r="BE80" s="48">
        <v>0.44503546099290781</v>
      </c>
      <c r="BF80" s="48">
        <v>0.85686653771760157</v>
      </c>
      <c r="BG80" s="48">
        <v>0.66609880749574102</v>
      </c>
      <c r="BH80" s="48">
        <v>0.37925170068027209</v>
      </c>
      <c r="BI80" s="48">
        <v>0.17110754414125201</v>
      </c>
      <c r="BJ80" s="48">
        <v>2.5113685113685116</v>
      </c>
      <c r="BK80" s="48">
        <v>1.0222999562745956</v>
      </c>
      <c r="BL80" s="48">
        <v>0.5224153705397987</v>
      </c>
      <c r="BM80" s="48">
        <v>4.320831221490117</v>
      </c>
      <c r="BN80" s="48">
        <v>0.53173948887056888</v>
      </c>
      <c r="BO80" s="48">
        <v>0.36072308956450289</v>
      </c>
      <c r="BP80" s="48">
        <v>0.10031527658354829</v>
      </c>
      <c r="BQ80" s="48">
        <v>0.67409090909090907</v>
      </c>
      <c r="BR80" s="48">
        <v>0.42997658079625295</v>
      </c>
      <c r="BS80" s="48">
        <v>0.42029679272379128</v>
      </c>
      <c r="BT80" s="48">
        <v>0.4682274247491639</v>
      </c>
      <c r="BU80" s="48">
        <v>0.65150048402710548</v>
      </c>
      <c r="BV80" s="48">
        <v>0.3202301054650048</v>
      </c>
      <c r="BW80" s="48">
        <v>0.20230401798257938</v>
      </c>
      <c r="BX80" s="48">
        <v>0.27655408712677437</v>
      </c>
      <c r="BY80" s="48">
        <v>0.56215970961887474</v>
      </c>
      <c r="BZ80" s="48">
        <v>0.33037037037037037</v>
      </c>
      <c r="CA80" s="48">
        <v>0.57637362637362632</v>
      </c>
      <c r="CB80" s="48">
        <v>0.75196078431372548</v>
      </c>
      <c r="CC80" s="48">
        <v>0.41978866474543708</v>
      </c>
      <c r="CD80" s="48">
        <v>0.17797412432944146</v>
      </c>
      <c r="CE80" s="48">
        <v>0.58186397984886651</v>
      </c>
      <c r="CF80" s="48">
        <v>0.47756874095513746</v>
      </c>
      <c r="CG80" s="48">
        <v>0.63130792996910401</v>
      </c>
      <c r="CH80" s="48">
        <v>0.47502656748140276</v>
      </c>
      <c r="CI80" s="48">
        <v>0.72131147540983609</v>
      </c>
      <c r="CJ80" s="48">
        <v>0.39122137404580154</v>
      </c>
      <c r="CK80" s="48">
        <v>0.15750591016548462</v>
      </c>
      <c r="CL80" s="48">
        <v>0.54261220373171959</v>
      </c>
      <c r="CM80" s="48">
        <v>1.2633181126331812</v>
      </c>
      <c r="CN80" s="48">
        <v>6.0670241286863273</v>
      </c>
      <c r="CO80" s="48">
        <v>4.8145240431795875</v>
      </c>
      <c r="CP80" s="48">
        <v>282.5</v>
      </c>
      <c r="CQ80" s="48" t="e">
        <v>#DIV/0!</v>
      </c>
      <c r="CR80" s="48">
        <v>0.15574348132487667</v>
      </c>
      <c r="CS80" s="48">
        <v>0.36542515811665494</v>
      </c>
      <c r="CT80" s="48">
        <v>0.81040892193308545</v>
      </c>
      <c r="CU80" s="48">
        <v>0.6207865168539326</v>
      </c>
      <c r="CV80" s="48">
        <v>0.26854714064914992</v>
      </c>
      <c r="CW80" s="48">
        <v>1.7837150127226462</v>
      </c>
      <c r="CX80" s="48">
        <v>0.90680100755667503</v>
      </c>
      <c r="CY80" s="48">
        <v>0.16046039268788084</v>
      </c>
      <c r="CZ80" s="48">
        <v>0.32160804020100503</v>
      </c>
      <c r="DA80" s="48">
        <v>0</v>
      </c>
    </row>
    <row r="81" spans="2:105" ht="15">
      <c r="B81" s="19" t="s">
        <v>5</v>
      </c>
      <c r="C81" s="17"/>
      <c r="D81" s="14">
        <v>0.54070761407504742</v>
      </c>
      <c r="E81" s="58">
        <v>1.1241022483164862</v>
      </c>
      <c r="F81" s="55" t="s">
        <v>105</v>
      </c>
      <c r="G81" s="50">
        <v>8.9967956618190778E-2</v>
      </c>
      <c r="H81" s="51">
        <v>0.46411483253588515</v>
      </c>
      <c r="I81" s="51">
        <v>0.59855403348554037</v>
      </c>
      <c r="J81" s="51">
        <v>0.32651321398124467</v>
      </c>
      <c r="K81" s="51">
        <v>0.2185344827586207</v>
      </c>
      <c r="L81" s="51">
        <v>0.26088534107402034</v>
      </c>
      <c r="M81" s="51">
        <v>0.47633510503669957</v>
      </c>
      <c r="N81" s="51">
        <v>0.97041707080504369</v>
      </c>
      <c r="O81" s="51">
        <v>0.47909305064782098</v>
      </c>
      <c r="P81" s="51">
        <v>1.0615073635576091</v>
      </c>
      <c r="Q81" s="51">
        <v>0.65874363327674024</v>
      </c>
      <c r="R81" s="51">
        <v>0.38902147971360385</v>
      </c>
      <c r="S81" s="51">
        <v>0.33729216152019004</v>
      </c>
      <c r="T81" s="51">
        <v>0.47692718058148842</v>
      </c>
      <c r="U81" s="51">
        <v>0.64081739586062347</v>
      </c>
      <c r="V81" s="51">
        <v>0.56893819334389861</v>
      </c>
      <c r="W81" s="51">
        <v>0.57264957264957261</v>
      </c>
      <c r="X81" s="51">
        <v>0.43320529236022193</v>
      </c>
      <c r="Y81" s="51">
        <v>0.29702517162471398</v>
      </c>
      <c r="Z81" s="51">
        <v>0.21178803172314348</v>
      </c>
      <c r="AA81" s="51">
        <v>0.69394177812745872</v>
      </c>
      <c r="AB81" s="51">
        <v>0.57569296375266521</v>
      </c>
      <c r="AC81" s="51">
        <v>0.58328563251287924</v>
      </c>
      <c r="AD81" s="51">
        <v>0.60426540284360186</v>
      </c>
      <c r="AE81" s="51">
        <v>0.53360768175582995</v>
      </c>
      <c r="AF81" s="51">
        <v>0.32848427968090099</v>
      </c>
      <c r="AG81" s="51">
        <v>0.26764824526018555</v>
      </c>
      <c r="AH81" s="51">
        <v>0.61565656565656568</v>
      </c>
      <c r="AI81" s="51">
        <v>0.57661748013620884</v>
      </c>
      <c r="AJ81" s="51">
        <v>2.8078034682080926</v>
      </c>
      <c r="AK81" s="51">
        <v>0.75401560348783847</v>
      </c>
      <c r="AL81" s="51">
        <v>0.97612732095490717</v>
      </c>
      <c r="AM81" s="51">
        <v>0.57474020783373303</v>
      </c>
      <c r="AN81" s="51">
        <v>0.8221386351423966</v>
      </c>
      <c r="AO81" s="51">
        <v>0.25838820947005331</v>
      </c>
      <c r="AP81" s="51">
        <v>0.31024096385542171</v>
      </c>
      <c r="AQ81" s="51">
        <v>0.31265961327982489</v>
      </c>
      <c r="AR81" s="51">
        <v>0.8452663725822871</v>
      </c>
      <c r="AS81" s="51">
        <v>0.5257633587786259</v>
      </c>
      <c r="AT81" s="51">
        <v>0.336359292881032</v>
      </c>
      <c r="AU81" s="51">
        <v>0.30997079682937007</v>
      </c>
      <c r="AV81" s="51">
        <v>0.45045045045045046</v>
      </c>
      <c r="AW81" s="51">
        <v>0.58902120243973277</v>
      </c>
      <c r="AX81" s="51">
        <v>0.52113545202098122</v>
      </c>
      <c r="AY81" s="51">
        <v>0.57529369882520465</v>
      </c>
      <c r="AZ81" s="51">
        <v>0.41619969434538973</v>
      </c>
      <c r="BA81" s="51">
        <v>0.33849557522123896</v>
      </c>
      <c r="BB81" s="51">
        <v>0.30432909756622872</v>
      </c>
      <c r="BC81" s="51">
        <v>0.40153199901161352</v>
      </c>
      <c r="BD81" s="51">
        <v>0.4571205821205821</v>
      </c>
      <c r="BE81" s="51">
        <v>0.3850915656435388</v>
      </c>
      <c r="BF81" s="51">
        <v>0.60142469470827675</v>
      </c>
      <c r="BG81" s="51">
        <v>0.39983613273248669</v>
      </c>
      <c r="BH81" s="51">
        <v>0.3038336052202284</v>
      </c>
      <c r="BI81" s="51">
        <v>0.28224776500638571</v>
      </c>
      <c r="BJ81" s="51">
        <v>1.5738304093567252</v>
      </c>
      <c r="BK81" s="51">
        <v>0.88493723849372385</v>
      </c>
      <c r="BL81" s="51">
        <v>0.48535463568143306</v>
      </c>
      <c r="BM81" s="51">
        <v>2.5913137307796061</v>
      </c>
      <c r="BN81" s="51">
        <v>0.35594713656387666</v>
      </c>
      <c r="BO81" s="51">
        <v>0.32285714285714284</v>
      </c>
      <c r="BP81" s="51">
        <v>0.23934181002243829</v>
      </c>
      <c r="BQ81" s="51">
        <v>0.76191751472951263</v>
      </c>
      <c r="BR81" s="51">
        <v>0.38622076942418909</v>
      </c>
      <c r="BS81" s="51">
        <v>0.3186898882245906</v>
      </c>
      <c r="BT81" s="51">
        <v>0.40982087708462012</v>
      </c>
      <c r="BU81" s="51">
        <v>0.40959232613908875</v>
      </c>
      <c r="BV81" s="51">
        <v>0.32446007031642393</v>
      </c>
      <c r="BW81" s="51">
        <v>0.29036827195467424</v>
      </c>
      <c r="BX81" s="51">
        <v>0.20216988621328394</v>
      </c>
      <c r="BY81" s="51">
        <v>0.59514278089137973</v>
      </c>
      <c r="BZ81" s="51">
        <v>0.46588971006253554</v>
      </c>
      <c r="CA81" s="51">
        <v>0.58255851234369993</v>
      </c>
      <c r="CB81" s="51">
        <v>0.47067822539520654</v>
      </c>
      <c r="CC81" s="51">
        <v>0.4086413326392504</v>
      </c>
      <c r="CD81" s="51">
        <v>0.29592293906810035</v>
      </c>
      <c r="CE81" s="51">
        <v>0.5816993464052288</v>
      </c>
      <c r="CF81" s="51">
        <v>0.50508363397835354</v>
      </c>
      <c r="CG81" s="51">
        <v>0.59381443298969072</v>
      </c>
      <c r="CH81" s="51">
        <v>0.56197131298271419</v>
      </c>
      <c r="CI81" s="51">
        <v>0.4747826086956522</v>
      </c>
      <c r="CJ81" s="51">
        <v>0.3609729132117192</v>
      </c>
      <c r="CK81" s="51">
        <v>0.24505928853754941</v>
      </c>
      <c r="CL81" s="51">
        <v>0.54938488576449918</v>
      </c>
      <c r="CM81" s="51">
        <v>1.0403087478559176</v>
      </c>
      <c r="CN81" s="51">
        <v>2.9700748129675811</v>
      </c>
      <c r="CO81" s="51">
        <v>2.9488799540493971</v>
      </c>
      <c r="CP81" s="51">
        <v>1.0471014492753623</v>
      </c>
      <c r="CQ81" s="51">
        <v>5.5731707317073171</v>
      </c>
      <c r="CR81" s="51">
        <v>0.1833195706028076</v>
      </c>
      <c r="CS81" s="51">
        <v>0.30162703379224032</v>
      </c>
      <c r="CT81" s="51">
        <v>0.5262180974477958</v>
      </c>
      <c r="CU81" s="51">
        <v>0.40534713238464853</v>
      </c>
      <c r="CV81" s="51">
        <v>0.27841362789459673</v>
      </c>
      <c r="CW81" s="51">
        <v>0.57613814756671899</v>
      </c>
      <c r="CX81" s="51">
        <v>0.50900900900900903</v>
      </c>
      <c r="CY81" s="51">
        <v>0.20216939764597278</v>
      </c>
      <c r="CZ81" s="51">
        <v>0.29975601254792611</v>
      </c>
      <c r="DA81" s="51">
        <v>0</v>
      </c>
    </row>
  </sheetData>
  <pageMargins left="0.75" right="0.75" top="1" bottom="1" header="0.5" footer="0.5"/>
  <pageSetup paperSize="9" orientation="portrait" horizontalDpi="4294967292" verticalDpi="4294967292"/>
  <customProperties>
    <customPr name="ORB_SHEETNAME" r:id="rId1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9" operator="containsText" id="{E2A91DBC-B0B2-E149-8276-F22547C0B84D}">
            <xm:f>NOT(ISERROR(SEARCH("+",F3)))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0" operator="containsText" id="{99BE83FF-1295-1543-A5A3-71F8D6B0D7B6}">
            <xm:f>NOT(ISERROR(SEARCH("-",F3)))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F3:F6</xm:sqref>
        </x14:conditionalFormatting>
        <x14:conditionalFormatting xmlns:xm="http://schemas.microsoft.com/office/excel/2006/main">
          <x14:cfRule type="containsText" priority="1" operator="containsText" id="{70262CCE-E69D-604E-8FC2-EBFE2088D555}">
            <xm:f>NOT(ISERROR(SEARCH("+",F81)))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C4473908-22B3-564D-9561-1D4A0D500F60}">
            <xm:f>NOT(ISERROR(SEARCH("-",F81)))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F81</xm:sqref>
        </x14:conditionalFormatting>
        <x14:conditionalFormatting xmlns:xm="http://schemas.microsoft.com/office/excel/2006/main">
          <x14:cfRule type="containsText" priority="95" operator="containsText" id="{99606F6E-D5F3-0D48-822B-AE192AC49E54}">
            <xm:f>NOT(ISERROR(SEARCH("+",F10)))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6" operator="containsText" id="{B4959198-B1CF-3943-864A-80995D338B9A}">
            <xm:f>NOT(ISERROR(SEARCH("-",F10)))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containsText" priority="93" operator="containsText" id="{104710BB-1DB2-D643-A8A2-D32DF8867759}">
            <xm:f>NOT(ISERROR(SEARCH("+",F11)))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4" operator="containsText" id="{D143E087-F1D4-7544-A249-CA92FD962886}">
            <xm:f>NOT(ISERROR(SEARCH("-",F11)))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containsText" priority="91" operator="containsText" id="{9EEFB4CD-8E7E-CF46-B848-A7D0D6A1B75C}">
            <xm:f>NOT(ISERROR(SEARCH("+",F12)))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2" operator="containsText" id="{75D22F4E-F0AD-FB43-970C-0A19F4E34F1D}">
            <xm:f>NOT(ISERROR(SEARCH("-",F12)))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containsText" priority="89" operator="containsText" id="{98197FBD-B369-1C41-9EFD-1886E7F1A6C0}">
            <xm:f>NOT(ISERROR(SEARCH("+",F14)))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0" operator="containsText" id="{A4EC2495-5F14-CB44-A669-1F0692CB16F1}">
            <xm:f>NOT(ISERROR(SEARCH("-",F14)))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containsText" priority="87" operator="containsText" id="{C2C2F34B-0F67-DF4B-A393-047365E2887B}">
            <xm:f>NOT(ISERROR(SEARCH("+",F15)))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8" operator="containsText" id="{AF44F53B-BFA6-F74F-8D1C-FD303C187695}">
            <xm:f>NOT(ISERROR(SEARCH("-",F15)))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containsText" priority="85" operator="containsText" id="{5AD3A44E-D2A7-9D4E-AA93-61217963962D}">
            <xm:f>NOT(ISERROR(SEARCH("+",F16)))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6" operator="containsText" id="{766C807F-E2CC-1644-B513-95F88C5E1A8F}">
            <xm:f>NOT(ISERROR(SEARCH("-",F16)))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containsText" priority="83" operator="containsText" id="{B47FB0CE-0263-6B4A-AA86-84438A27E935}">
            <xm:f>NOT(ISERROR(SEARCH("+",F18)))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4" operator="containsText" id="{A4F5BDCB-026D-E74E-9C55-8F4899D2F8F2}">
            <xm:f>NOT(ISERROR(SEARCH("-",F18)))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containsText" priority="81" operator="containsText" id="{593547B1-035E-B04D-82E0-1BCD2DDC175B}">
            <xm:f>NOT(ISERROR(SEARCH("+",F19)))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2" operator="containsText" id="{58EF9E1C-10A3-3C4B-8951-BDB710CCD8D0}">
            <xm:f>NOT(ISERROR(SEARCH("-",F19)))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containsText" priority="79" operator="containsText" id="{1C0B510D-5D46-0743-B9EA-DAE7F79E9F35}">
            <xm:f>NOT(ISERROR(SEARCH("+",F20)))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0" operator="containsText" id="{1D099D99-F3EE-8B49-B7A9-DDCCBE016541}">
            <xm:f>NOT(ISERROR(SEARCH("-",F20)))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containsText" priority="77" operator="containsText" id="{993C67A0-5762-644A-811B-A4C290F7CA9D}">
            <xm:f>NOT(ISERROR(SEARCH("+",F22)))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8" operator="containsText" id="{298863D7-CA35-7049-B2F5-13C3196E8EA2}">
            <xm:f>NOT(ISERROR(SEARCH("-",F22)))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containsText" priority="75" operator="containsText" id="{85352E53-D4A7-3440-A0BC-671337738838}">
            <xm:f>NOT(ISERROR(SEARCH("+",F23)))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6" operator="containsText" id="{DEC608E1-EDF1-0A43-810C-8140BC1A205E}">
            <xm:f>NOT(ISERROR(SEARCH("-",F23)))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containsText" priority="73" operator="containsText" id="{91C101A0-A479-F347-BA94-C8653B768768}">
            <xm:f>NOT(ISERROR(SEARCH("+",F24)))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4" operator="containsText" id="{4EEAB98F-0474-F548-B3DE-B3FDC532B075}">
            <xm:f>NOT(ISERROR(SEARCH("-",F24)))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containsText" priority="71" operator="containsText" id="{79D41A6E-730F-6849-A4A2-33C62DB4B8B1}">
            <xm:f>NOT(ISERROR(SEARCH("+",F29)))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2" operator="containsText" id="{7FD00B71-4AFB-F04F-8DC0-33E79F1E1578}">
            <xm:f>NOT(ISERROR(SEARCH("-",F29)))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containsText" priority="69" operator="containsText" id="{0D94AA01-7D11-4F4D-A74E-80A8DF4F3A87}">
            <xm:f>NOT(ISERROR(SEARCH("+",F30)))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0" operator="containsText" id="{45861ACE-09A6-E34C-A87D-D6474CD43A69}">
            <xm:f>NOT(ISERROR(SEARCH("-",F30)))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containsText" priority="67" operator="containsText" id="{54D860C9-767C-E641-B5D2-B5DA9331AAEA}">
            <xm:f>NOT(ISERROR(SEARCH("+",F31)))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8" operator="containsText" id="{ED084EBE-5E0F-AB42-9A73-EE94428A9384}">
            <xm:f>NOT(ISERROR(SEARCH("-",F31)))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containsText" priority="65" operator="containsText" id="{FF37922D-5768-5C44-9360-FDCE3362CBC7}">
            <xm:f>NOT(ISERROR(SEARCH("+",F33)))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6" operator="containsText" id="{BFB6BEB9-B304-F241-8E6F-79C30718D022}">
            <xm:f>NOT(ISERROR(SEARCH("-",F33)))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F33</xm:sqref>
        </x14:conditionalFormatting>
        <x14:conditionalFormatting xmlns:xm="http://schemas.microsoft.com/office/excel/2006/main">
          <x14:cfRule type="containsText" priority="63" operator="containsText" id="{A0BD7CDB-C1C3-FE4F-8BA3-61F10B6AEA5E}">
            <xm:f>NOT(ISERROR(SEARCH("+",F34)))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4" operator="containsText" id="{E2F8A530-E61B-7848-AFCB-45A85ED18B8D}">
            <xm:f>NOT(ISERROR(SEARCH("-",F34)))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F34</xm:sqref>
        </x14:conditionalFormatting>
        <x14:conditionalFormatting xmlns:xm="http://schemas.microsoft.com/office/excel/2006/main">
          <x14:cfRule type="containsText" priority="61" operator="containsText" id="{3722B8DF-24D5-0742-8C4C-3105671A11FE}">
            <xm:f>NOT(ISERROR(SEARCH("+",F35)))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2" operator="containsText" id="{86FD6B53-4A36-F841-9570-3E14DD661AB0}">
            <xm:f>NOT(ISERROR(SEARCH("-",F35)))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ontainsText" priority="59" operator="containsText" id="{7E6E3F8B-2B9D-0B47-92F9-97A474C7B696}">
            <xm:f>NOT(ISERROR(SEARCH("+",F37)))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0" operator="containsText" id="{580F26F3-25D1-9A46-A5FB-872EAA59C63F}">
            <xm:f>NOT(ISERROR(SEARCH("-",F37)))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containsText" priority="57" operator="containsText" id="{CAE6DDFF-4466-984C-A6F1-44C4884DC369}">
            <xm:f>NOT(ISERROR(SEARCH("+",F38)))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8" operator="containsText" id="{34FC4CC9-E92F-7C4F-93F0-4DCF60E70C86}">
            <xm:f>NOT(ISERROR(SEARCH("-",F38)))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containsText" priority="55" operator="containsText" id="{D6E59530-8D87-F246-9B77-0C25193B6918}">
            <xm:f>NOT(ISERROR(SEARCH("+",F39)))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6" operator="containsText" id="{491DA001-4543-F64F-B4EC-3A58461150DB}">
            <xm:f>NOT(ISERROR(SEARCH("-",F39)))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containsText" priority="53" operator="containsText" id="{362AD309-288D-424B-8014-B87BEF43D7E9}">
            <xm:f>NOT(ISERROR(SEARCH("+",F41)))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4" operator="containsText" id="{17AA3E14-BCAA-5047-960C-8DBF6A0B6DFA}">
            <xm:f>NOT(ISERROR(SEARCH("-",F41)))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containsText" priority="51" operator="containsText" id="{CF6691B6-B3D6-F642-AE48-5D54410F8BEE}">
            <xm:f>NOT(ISERROR(SEARCH("+",F42)))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2" operator="containsText" id="{6FEB427F-8A3B-CD49-9454-8ACC36BDDC07}">
            <xm:f>NOT(ISERROR(SEARCH("-",F42)))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containsText" priority="49" operator="containsText" id="{669EE13B-6B7A-2F4D-93A9-FB21C7722E3A}">
            <xm:f>NOT(ISERROR(SEARCH("+",F43)))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0" operator="containsText" id="{F16B5F29-5E3E-A74E-9E76-9726D73FC5B6}">
            <xm:f>NOT(ISERROR(SEARCH("-",F43)))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containsText" priority="47" operator="containsText" id="{17E5CD1C-E261-0643-A733-95FA05F31610}">
            <xm:f>NOT(ISERROR(SEARCH("+",F48)))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8" operator="containsText" id="{67E0A7C6-A147-824A-9A3D-670631B7FBF5}">
            <xm:f>NOT(ISERROR(SEARCH("-",F48)))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F48</xm:sqref>
        </x14:conditionalFormatting>
        <x14:conditionalFormatting xmlns:xm="http://schemas.microsoft.com/office/excel/2006/main">
          <x14:cfRule type="containsText" priority="45" operator="containsText" id="{805F2A4B-16C0-7C42-B3C6-7701CB91BE94}">
            <xm:f>NOT(ISERROR(SEARCH("+",F49)))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6" operator="containsText" id="{171A59EF-EB1F-AD4A-BDF8-3575F2329ECA}">
            <xm:f>NOT(ISERROR(SEARCH("-",F49)))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containsText" priority="43" operator="containsText" id="{6B734183-B31A-B646-9D34-0E243AB93742}">
            <xm:f>NOT(ISERROR(SEARCH("+",F50)))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4" operator="containsText" id="{6AD76CDE-E493-3545-A86E-4E17E719D5F6}">
            <xm:f>NOT(ISERROR(SEARCH("-",F50)))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F50</xm:sqref>
        </x14:conditionalFormatting>
        <x14:conditionalFormatting xmlns:xm="http://schemas.microsoft.com/office/excel/2006/main">
          <x14:cfRule type="containsText" priority="41" operator="containsText" id="{3A5AFDA9-B35E-E946-AD0A-332836FC1C87}">
            <xm:f>NOT(ISERROR(SEARCH("+",F52)))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2" operator="containsText" id="{AB83E4AC-51D7-4445-8541-708F643D967D}">
            <xm:f>NOT(ISERROR(SEARCH("-",F52)))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F52</xm:sqref>
        </x14:conditionalFormatting>
        <x14:conditionalFormatting xmlns:xm="http://schemas.microsoft.com/office/excel/2006/main">
          <x14:cfRule type="containsText" priority="39" operator="containsText" id="{FCE7386E-AC3A-EE48-89F2-D41231680F8F}">
            <xm:f>NOT(ISERROR(SEARCH("+",F53)))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0" operator="containsText" id="{3A4C6594-7C71-8C46-BB25-8BDF252554CB}">
            <xm:f>NOT(ISERROR(SEARCH("-",F53)))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containsText" priority="37" operator="containsText" id="{B23F8BCE-C2A1-1C4B-A821-F679D1F46A1D}">
            <xm:f>NOT(ISERROR(SEARCH("+",F54)))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8" operator="containsText" id="{AE45FEE2-057E-2B46-8705-2E9EEE565993}">
            <xm:f>NOT(ISERROR(SEARCH("-",F54)))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F54</xm:sqref>
        </x14:conditionalFormatting>
        <x14:conditionalFormatting xmlns:xm="http://schemas.microsoft.com/office/excel/2006/main">
          <x14:cfRule type="containsText" priority="35" operator="containsText" id="{A724A347-2EFB-9342-930C-B559340B1EBD}">
            <xm:f>NOT(ISERROR(SEARCH("+",F56)))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6" operator="containsText" id="{5F201DD9-0B34-9643-B4F0-29F2896ECE60}">
            <xm:f>NOT(ISERROR(SEARCH("-",F56)))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F56</xm:sqref>
        </x14:conditionalFormatting>
        <x14:conditionalFormatting xmlns:xm="http://schemas.microsoft.com/office/excel/2006/main">
          <x14:cfRule type="containsText" priority="33" operator="containsText" id="{E646A2E7-4542-0642-A274-A65147A2DDED}">
            <xm:f>NOT(ISERROR(SEARCH("+",F57)))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4" operator="containsText" id="{63B885AC-042F-794B-91BB-9F88CFA43149}">
            <xm:f>NOT(ISERROR(SEARCH("-",F57)))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F57</xm:sqref>
        </x14:conditionalFormatting>
        <x14:conditionalFormatting xmlns:xm="http://schemas.microsoft.com/office/excel/2006/main">
          <x14:cfRule type="containsText" priority="31" operator="containsText" id="{57030A0F-332D-4843-815D-9E2BBCD612B1}">
            <xm:f>NOT(ISERROR(SEARCH("+",F58)))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2" operator="containsText" id="{F62EC86C-05FD-6941-9C10-22CBD620AB47}">
            <xm:f>NOT(ISERROR(SEARCH("-",F58)))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F58</xm:sqref>
        </x14:conditionalFormatting>
        <x14:conditionalFormatting xmlns:xm="http://schemas.microsoft.com/office/excel/2006/main">
          <x14:cfRule type="containsText" priority="29" operator="containsText" id="{2C42921F-AE1C-2646-A812-7E8D3AEC916A}">
            <xm:f>NOT(ISERROR(SEARCH("+",F60)))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0" operator="containsText" id="{DA8FDA53-DAA0-AC49-BA2B-DE5FBB0F2E42}">
            <xm:f>NOT(ISERROR(SEARCH("-",F60)))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F60</xm:sqref>
        </x14:conditionalFormatting>
        <x14:conditionalFormatting xmlns:xm="http://schemas.microsoft.com/office/excel/2006/main">
          <x14:cfRule type="containsText" priority="27" operator="containsText" id="{8EF7167B-2882-E84A-9C7F-0FF839B943E1}">
            <xm:f>NOT(ISERROR(SEARCH("+",F61)))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8" operator="containsText" id="{F43EEA8C-CFFF-604D-8EC7-89C6B820C7B3}">
            <xm:f>NOT(ISERROR(SEARCH("-",F61)))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F61</xm:sqref>
        </x14:conditionalFormatting>
        <x14:conditionalFormatting xmlns:xm="http://schemas.microsoft.com/office/excel/2006/main">
          <x14:cfRule type="containsText" priority="25" operator="containsText" id="{92A6EAE8-9E20-3446-91C1-71B037AB2167}">
            <xm:f>NOT(ISERROR(SEARCH("+",F62)))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6" operator="containsText" id="{B3BCA091-D46E-0F42-A455-B1D25137CC61}">
            <xm:f>NOT(ISERROR(SEARCH("-",F62)))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F62</xm:sqref>
        </x14:conditionalFormatting>
        <x14:conditionalFormatting xmlns:xm="http://schemas.microsoft.com/office/excel/2006/main">
          <x14:cfRule type="containsText" priority="23" operator="containsText" id="{5B5F73F4-86FB-9C42-8DD4-6F34A203E561}">
            <xm:f>NOT(ISERROR(SEARCH("+",F67)))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4" operator="containsText" id="{EC4C6059-16EC-514D-8B55-CD78A7862AE1}">
            <xm:f>NOT(ISERROR(SEARCH("-",F67)))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F67</xm:sqref>
        </x14:conditionalFormatting>
        <x14:conditionalFormatting xmlns:xm="http://schemas.microsoft.com/office/excel/2006/main">
          <x14:cfRule type="containsText" priority="21" operator="containsText" id="{C1421660-2AB7-3643-B4F1-8197F6908626}">
            <xm:f>NOT(ISERROR(SEARCH("+",F68)))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2" operator="containsText" id="{AF9E5968-AC35-0F41-A0B5-0F58ACE59B9D}">
            <xm:f>NOT(ISERROR(SEARCH("-",F68)))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F68</xm:sqref>
        </x14:conditionalFormatting>
        <x14:conditionalFormatting xmlns:xm="http://schemas.microsoft.com/office/excel/2006/main">
          <x14:cfRule type="containsText" priority="19" operator="containsText" id="{F0F2DF80-C459-894C-8D71-870F12231E01}">
            <xm:f>NOT(ISERROR(SEARCH("+",F69)))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0" operator="containsText" id="{660234E3-498D-B540-8C0B-D07E32FAF8A2}">
            <xm:f>NOT(ISERROR(SEARCH("-",F69)))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F69</xm:sqref>
        </x14:conditionalFormatting>
        <x14:conditionalFormatting xmlns:xm="http://schemas.microsoft.com/office/excel/2006/main">
          <x14:cfRule type="containsText" priority="17" operator="containsText" id="{5963DE52-03EF-2F44-9709-599C77C3C9C6}">
            <xm:f>NOT(ISERROR(SEARCH("+",F71)))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8" operator="containsText" id="{48AED633-D5BF-F243-988C-2C4E788C0E55}">
            <xm:f>NOT(ISERROR(SEARCH("-",F71)))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F71</xm:sqref>
        </x14:conditionalFormatting>
        <x14:conditionalFormatting xmlns:xm="http://schemas.microsoft.com/office/excel/2006/main">
          <x14:cfRule type="containsText" priority="15" operator="containsText" id="{B4BBC458-6828-A344-BD13-1EF93CE728D3}">
            <xm:f>NOT(ISERROR(SEARCH("+",F72)))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6" operator="containsText" id="{2DB38D7B-859B-0345-B0F1-D4BF935CE155}">
            <xm:f>NOT(ISERROR(SEARCH("-",F72)))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F72</xm:sqref>
        </x14:conditionalFormatting>
        <x14:conditionalFormatting xmlns:xm="http://schemas.microsoft.com/office/excel/2006/main">
          <x14:cfRule type="containsText" priority="13" operator="containsText" id="{69059641-AB12-F041-8FD1-3BB141579377}">
            <xm:f>NOT(ISERROR(SEARCH("+",F73)))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" operator="containsText" id="{E159D78D-ECB8-8740-8F07-93E16B5CD5CA}">
            <xm:f>NOT(ISERROR(SEARCH("-",F73)))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F73</xm:sqref>
        </x14:conditionalFormatting>
        <x14:conditionalFormatting xmlns:xm="http://schemas.microsoft.com/office/excel/2006/main">
          <x14:cfRule type="containsText" priority="11" operator="containsText" id="{AC739B8C-15F2-684A-8672-0750F7610517}">
            <xm:f>NOT(ISERROR(SEARCH("+",F75)))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" operator="containsText" id="{DF27BD07-5A2F-254A-BD21-46CF4BC759EB}">
            <xm:f>NOT(ISERROR(SEARCH("-",F75)))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F75</xm:sqref>
        </x14:conditionalFormatting>
        <x14:conditionalFormatting xmlns:xm="http://schemas.microsoft.com/office/excel/2006/main">
          <x14:cfRule type="containsText" priority="9" operator="containsText" id="{F2EC7931-DC07-664F-BC07-766461E9A043}">
            <xm:f>NOT(ISERROR(SEARCH("+",F76)))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" operator="containsText" id="{CD69FDDD-7359-9A42-A844-A3EE2569872A}">
            <xm:f>NOT(ISERROR(SEARCH("-",F76)))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F76</xm:sqref>
        </x14:conditionalFormatting>
        <x14:conditionalFormatting xmlns:xm="http://schemas.microsoft.com/office/excel/2006/main">
          <x14:cfRule type="containsText" priority="7" operator="containsText" id="{9A30D033-722B-FD4F-BB3E-F9BC6E246683}">
            <xm:f>NOT(ISERROR(SEARCH("+",F77)))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" operator="containsText" id="{D1A1627B-43DB-BF41-920F-1C6A832621B9}">
            <xm:f>NOT(ISERROR(SEARCH("-",F77)))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F77</xm:sqref>
        </x14:conditionalFormatting>
        <x14:conditionalFormatting xmlns:xm="http://schemas.microsoft.com/office/excel/2006/main">
          <x14:cfRule type="containsText" priority="5" operator="containsText" id="{0DD9B7E7-F983-7F4A-B43A-A5E3D6786106}">
            <xm:f>NOT(ISERROR(SEARCH("+",F79)))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" operator="containsText" id="{06AC3F41-5CCA-B148-A323-40F348CE02A3}">
            <xm:f>NOT(ISERROR(SEARCH("-",F79)))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F79</xm:sqref>
        </x14:conditionalFormatting>
        <x14:conditionalFormatting xmlns:xm="http://schemas.microsoft.com/office/excel/2006/main">
          <x14:cfRule type="containsText" priority="3" operator="containsText" id="{7A337ECE-FDF6-0948-8DC7-C5995A3B4646}">
            <xm:f>NOT(ISERROR(SEARCH("+",F80)))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" operator="containsText" id="{50EA8A92-EBBB-6F48-B8CE-D9F650A07E8E}">
            <xm:f>NOT(ISERROR(SEARCH("-",F80)))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F80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Table'!G6:DA6</xm:f>
              <xm:sqref>C6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Table'!G5:DA5</xm:f>
              <xm:sqref>C5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Table'!G4:DA4</xm:f>
              <xm:sqref>C4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Table'!G3:DA3</xm:f>
              <xm:sqref>C3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Table'!G10:DA10</xm:f>
              <xm:sqref>C10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Table'!G11:DA11</xm:f>
              <xm:sqref>C11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Table'!G12:DA12</xm:f>
              <xm:sqref>C12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Table'!G14:DA14</xm:f>
              <xm:sqref>C14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Table'!G15:DA15</xm:f>
              <xm:sqref>C15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Table'!G16:DA16</xm:f>
              <xm:sqref>C16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Table'!G18:DA18</xm:f>
              <xm:sqref>C18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Table'!G19:DA19</xm:f>
              <xm:sqref>C19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Table'!G20:DA20</xm:f>
              <xm:sqref>C20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Table'!G22:DA22</xm:f>
              <xm:sqref>C22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Table'!G23:DA23</xm:f>
              <xm:sqref>C23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Table'!G24:DA24</xm:f>
              <xm:sqref>C24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Table'!G33:DA33</xm:f>
              <xm:sqref>C33</xm:sqref>
            </x14:sparkline>
            <x14:sparkline>
              <xm:f>'Data Table'!G34:DA34</xm:f>
              <xm:sqref>C34</xm:sqref>
            </x14:sparkline>
            <x14:sparkline>
              <xm:f>'Data Table'!G35:DA35</xm:f>
              <xm:sqref>C35</xm:sqref>
            </x14:sparkline>
            <x14:sparkline>
              <xm:f>'Data Table'!G36:DA36</xm:f>
              <xm:sqref>C36</xm:sqref>
            </x14:sparkline>
            <x14:sparkline>
              <xm:f>'Data Table'!G37:DA37</xm:f>
              <xm:sqref>C37</xm:sqref>
            </x14:sparkline>
            <x14:sparkline>
              <xm:f>'Data Table'!G38:DA38</xm:f>
              <xm:sqref>C38</xm:sqref>
            </x14:sparkline>
            <x14:sparkline>
              <xm:f>'Data Table'!G39:DA39</xm:f>
              <xm:sqref>C39</xm:sqref>
            </x14:sparkline>
            <x14:sparkline>
              <xm:f>'Data Table'!G40:DA40</xm:f>
              <xm:sqref>C40</xm:sqref>
            </x14:sparkline>
            <x14:sparkline>
              <xm:f>'Data Table'!G41:DA41</xm:f>
              <xm:sqref>C41</xm:sqref>
            </x14:sparkline>
            <x14:sparkline>
              <xm:f>'Data Table'!G42:DA42</xm:f>
              <xm:sqref>C42</xm:sqref>
            </x14:sparkline>
            <x14:sparkline>
              <xm:f>'Data Table'!G43:DA43</xm:f>
              <xm:sqref>C43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Table'!G29:DA29</xm:f>
              <xm:sqref>C29</xm:sqref>
            </x14:sparkline>
            <x14:sparkline>
              <xm:f>'Data Table'!G30:DA30</xm:f>
              <xm:sqref>C30</xm:sqref>
            </x14:sparkline>
            <x14:sparkline>
              <xm:f>'Data Table'!G31:DA31</xm:f>
              <xm:sqref>C31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Table'!G48:DA48</xm:f>
              <xm:sqref>C48</xm:sqref>
            </x14:sparkline>
            <x14:sparkline>
              <xm:f>'Data Table'!G49:DA49</xm:f>
              <xm:sqref>C49</xm:sqref>
            </x14:sparkline>
            <x14:sparkline>
              <xm:f>'Data Table'!G50:DA50</xm:f>
              <xm:sqref>C50</xm:sqref>
            </x14:sparkline>
            <x14:sparkline>
              <xm:f>'Data Table'!G51:DA51</xm:f>
              <xm:sqref>C51</xm:sqref>
            </x14:sparkline>
            <x14:sparkline>
              <xm:f>'Data Table'!G52:DA52</xm:f>
              <xm:sqref>C52</xm:sqref>
            </x14:sparkline>
            <x14:sparkline>
              <xm:f>'Data Table'!G53:DA53</xm:f>
              <xm:sqref>C53</xm:sqref>
            </x14:sparkline>
            <x14:sparkline>
              <xm:f>'Data Table'!G54:DA54</xm:f>
              <xm:sqref>C54</xm:sqref>
            </x14:sparkline>
            <x14:sparkline>
              <xm:f>'Data Table'!G55:DA55</xm:f>
              <xm:sqref>C55</xm:sqref>
            </x14:sparkline>
            <x14:sparkline>
              <xm:f>'Data Table'!G56:DA56</xm:f>
              <xm:sqref>C56</xm:sqref>
            </x14:sparkline>
            <x14:sparkline>
              <xm:f>'Data Table'!G57:DA57</xm:f>
              <xm:sqref>C57</xm:sqref>
            </x14:sparkline>
            <x14:sparkline>
              <xm:f>'Data Table'!G58:DA58</xm:f>
              <xm:sqref>C58</xm:sqref>
            </x14:sparkline>
            <x14:sparkline>
              <xm:f>'Data Table'!G59:DA59</xm:f>
              <xm:sqref>C59</xm:sqref>
            </x14:sparkline>
            <x14:sparkline>
              <xm:f>'Data Table'!G60:DA60</xm:f>
              <xm:sqref>C60</xm:sqref>
            </x14:sparkline>
            <x14:sparkline>
              <xm:f>'Data Table'!G61:DA61</xm:f>
              <xm:sqref>C61</xm:sqref>
            </x14:sparkline>
            <x14:sparkline>
              <xm:f>'Data Table'!G62:DA62</xm:f>
              <xm:sqref>C62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'Data Table'!G67:DA67</xm:f>
              <xm:sqref>C67</xm:sqref>
            </x14:sparkline>
            <x14:sparkline>
              <xm:f>'Data Table'!G68:DA68</xm:f>
              <xm:sqref>C68</xm:sqref>
            </x14:sparkline>
            <x14:sparkline>
              <xm:f>'Data Table'!G69:DA69</xm:f>
              <xm:sqref>C69</xm:sqref>
            </x14:sparkline>
            <x14:sparkline>
              <xm:f>'Data Table'!G70:DA70</xm:f>
              <xm:sqref>C70</xm:sqref>
            </x14:sparkline>
            <x14:sparkline>
              <xm:f>'Data Table'!G71:DA71</xm:f>
              <xm:sqref>C71</xm:sqref>
            </x14:sparkline>
            <x14:sparkline>
              <xm:f>'Data Table'!G72:DA72</xm:f>
              <xm:sqref>C72</xm:sqref>
            </x14:sparkline>
            <x14:sparkline>
              <xm:f>'Data Table'!G73:DA73</xm:f>
              <xm:sqref>C73</xm:sqref>
            </x14:sparkline>
            <x14:sparkline>
              <xm:f>'Data Table'!G74:DA74</xm:f>
              <xm:sqref>C74</xm:sqref>
            </x14:sparkline>
            <x14:sparkline>
              <xm:f>'Data Table'!G75:DA75</xm:f>
              <xm:sqref>C75</xm:sqref>
            </x14:sparkline>
            <x14:sparkline>
              <xm:f>'Data Table'!G76:DA76</xm:f>
              <xm:sqref>C76</xm:sqref>
            </x14:sparkline>
            <x14:sparkline>
              <xm:f>'Data Table'!G77:DA77</xm:f>
              <xm:sqref>C77</xm:sqref>
            </x14:sparkline>
            <x14:sparkline>
              <xm:f>'Data Table'!G78:DA78</xm:f>
              <xm:sqref>C78</xm:sqref>
            </x14:sparkline>
            <x14:sparkline>
              <xm:f>'Data Table'!G79:DA79</xm:f>
              <xm:sqref>C79</xm:sqref>
            </x14:sparkline>
            <x14:sparkline>
              <xm:f>'Data Table'!G80:DA80</xm:f>
              <xm:sqref>C80</xm:sqref>
            </x14:sparkline>
            <x14:sparkline>
              <xm:f>'Data Table'!G81:DA81</xm:f>
              <xm:sqref>C81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Exec Summary</vt:lpstr>
      <vt:lpstr>Data Table</vt:lpstr>
    </vt:vector>
  </TitlesOfParts>
  <Company>Everything Everywhere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Liddle, Deborah</dc:creator>
  <cp:lastModifiedBy>Sean Burton</cp:lastModifiedBy>
  <dcterms:created xsi:type="dcterms:W3CDTF">2014-04-04T08:49:10Z</dcterms:created>
  <dcterms:modified xsi:type="dcterms:W3CDTF">2015-03-19T11:30:20Z</dcterms:modified>
</cp:coreProperties>
</file>